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60" windowWidth="24240" windowHeight="13740"/>
  </bookViews>
  <sheets>
    <sheet name="Iterationsplan" sheetId="4" r:id="rId1"/>
    <sheet name="Burndown" sheetId="2" r:id="rId2"/>
  </sheets>
  <definedNames>
    <definedName name="Arbeitszeit" localSheetId="0">Iterationsplan!#REF!</definedName>
    <definedName name="End">Burndown!#REF!</definedName>
    <definedName name="INITIAL_TIME_SPENT">Burndown!#REF!</definedName>
    <definedName name="NUMDAYS">Burndown!$B$20</definedName>
    <definedName name="Overhead" localSheetId="0">Iterationsplan!#REF!</definedName>
    <definedName name="Overhead_Externe_MA">Iterationsplan!#REF!</definedName>
    <definedName name="PROGRESSPERDAY">Burndown!#REF!</definedName>
    <definedName name="Reserve">Iterationsplan!#REF!</definedName>
    <definedName name="Sprintdauer" localSheetId="0">Iterationsplan!#REF!</definedName>
    <definedName name="SUMTASKS">Burndown!$I$2</definedName>
    <definedName name="TEAM_CAPACITY">Burndown!$I$1</definedName>
    <definedName name="TOLERANCE">Burndown!$M$1</definedName>
    <definedName name="TOTALWEIGHT">Burndown!#REF!</definedName>
    <definedName name="Velocity">Iterationsplan!#REF!</definedName>
  </definedNames>
  <calcPr calcId="145621"/>
</workbook>
</file>

<file path=xl/calcChain.xml><?xml version="1.0" encoding="utf-8"?>
<calcChain xmlns="http://schemas.openxmlformats.org/spreadsheetml/2006/main">
  <c r="I6" i="2" l="1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B44" i="2"/>
  <c r="E20" i="2" l="1"/>
  <c r="C21" i="2"/>
  <c r="E21" i="2" s="1"/>
  <c r="C22" i="2" s="1"/>
  <c r="E22" i="2" s="1"/>
  <c r="C23" i="2" s="1"/>
  <c r="E23" i="2" s="1"/>
  <c r="C24" i="2" s="1"/>
  <c r="E24" i="2" s="1"/>
  <c r="C25" i="2" s="1"/>
  <c r="E25" i="2" s="1"/>
  <c r="C26" i="2" s="1"/>
  <c r="E26" i="2" s="1"/>
  <c r="C27" i="2" s="1"/>
  <c r="E27" i="2" s="1"/>
  <c r="C28" i="2" s="1"/>
  <c r="E28" i="2" s="1"/>
  <c r="C29" i="2" s="1"/>
  <c r="E29" i="2" s="1"/>
  <c r="C30" i="2" s="1"/>
  <c r="E30" i="2" s="1"/>
  <c r="C31" i="2" s="1"/>
  <c r="E31" i="2" s="1"/>
  <c r="C32" i="2" s="1"/>
  <c r="E32" i="2" s="1"/>
  <c r="C33" i="2" s="1"/>
  <c r="E33" i="2" s="1"/>
  <c r="C34" i="2" s="1"/>
  <c r="E34" i="2" s="1"/>
  <c r="C35" i="2" s="1"/>
  <c r="E35" i="2" s="1"/>
  <c r="C36" i="2" s="1"/>
  <c r="E36" i="2" s="1"/>
  <c r="C37" i="2" s="1"/>
  <c r="E37" i="2" s="1"/>
  <c r="C38" i="2" s="1"/>
  <c r="E38" i="2" s="1"/>
  <c r="C39" i="2" s="1"/>
  <c r="E39" i="2" s="1"/>
  <c r="C40" i="2" s="1"/>
  <c r="E40" i="2" s="1"/>
  <c r="C41" i="2" s="1"/>
  <c r="E41" i="2" s="1"/>
  <c r="C42" i="2" s="1"/>
  <c r="E42" i="2" s="1"/>
  <c r="C43" i="2" s="1"/>
  <c r="E43" i="2" s="1"/>
  <c r="C44" i="2" s="1"/>
  <c r="B21" i="2"/>
  <c r="B22" i="2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A43" i="2"/>
  <c r="A41" i="2"/>
  <c r="A42" i="2" s="1"/>
  <c r="A39" i="2"/>
  <c r="A40" i="2"/>
  <c r="A36" i="2"/>
  <c r="A37" i="2" s="1"/>
  <c r="A38" i="2" s="1"/>
  <c r="A31" i="2"/>
  <c r="A32" i="2"/>
  <c r="A33" i="2" s="1"/>
  <c r="A34" i="2" s="1"/>
  <c r="A35" i="2" s="1"/>
  <c r="A29" i="2"/>
  <c r="A30" i="2" s="1"/>
  <c r="A20" i="2"/>
  <c r="A21" i="2" s="1"/>
  <c r="A22" i="2" s="1"/>
  <c r="A23" i="2" s="1"/>
  <c r="A24" i="2" s="1"/>
  <c r="A25" i="2" s="1"/>
  <c r="A26" i="2" s="1"/>
  <c r="A27" i="2" s="1"/>
  <c r="A28" i="2" s="1"/>
  <c r="B15" i="2" l="1"/>
  <c r="B16" i="2" s="1"/>
  <c r="B17" i="2" s="1"/>
  <c r="B18" i="2" s="1"/>
  <c r="B19" i="2" s="1"/>
  <c r="C9" i="4" l="1"/>
  <c r="F9" i="4" s="1"/>
  <c r="C7" i="4"/>
  <c r="F7" i="4" s="1"/>
  <c r="C8" i="4"/>
  <c r="F8" i="4" s="1"/>
  <c r="C6" i="4"/>
  <c r="G10" i="4"/>
  <c r="I2" i="2" s="1"/>
  <c r="D10" i="4"/>
  <c r="H9" i="4"/>
  <c r="H8" i="4"/>
  <c r="H7" i="4"/>
  <c r="H6" i="4"/>
  <c r="E9" i="4" l="1"/>
  <c r="E8" i="4"/>
  <c r="E7" i="4"/>
  <c r="C10" i="4"/>
  <c r="I1" i="2" s="1"/>
  <c r="E6" i="4"/>
  <c r="F6" i="4"/>
  <c r="C5" i="2"/>
  <c r="H10" i="4"/>
  <c r="E5" i="2" l="1"/>
  <c r="C6" i="2" s="1"/>
  <c r="E6" i="2" s="1"/>
  <c r="C7" i="2" s="1"/>
  <c r="E7" i="2" s="1"/>
  <c r="C8" i="2" s="1"/>
  <c r="E8" i="2" s="1"/>
  <c r="C9" i="2" s="1"/>
  <c r="E9" i="2" s="1"/>
  <c r="C10" i="2" s="1"/>
  <c r="E10" i="2" s="1"/>
  <c r="C11" i="2" s="1"/>
  <c r="E11" i="2" s="1"/>
  <c r="C12" i="2" s="1"/>
  <c r="E12" i="2" s="1"/>
  <c r="C13" i="2" s="1"/>
  <c r="E13" i="2" s="1"/>
  <c r="C14" i="2" s="1"/>
  <c r="E14" i="2" s="1"/>
  <c r="C15" i="2" s="1"/>
  <c r="E15" i="2" s="1"/>
  <c r="C16" i="2" s="1"/>
  <c r="E16" i="2" s="1"/>
  <c r="C17" i="2" s="1"/>
  <c r="E17" i="2" s="1"/>
  <c r="C18" i="2" s="1"/>
  <c r="E18" i="2" s="1"/>
  <c r="C19" i="2" s="1"/>
  <c r="E19" i="2" s="1"/>
  <c r="C20" i="2" s="1"/>
  <c r="I5" i="2"/>
  <c r="B10" i="4"/>
  <c r="E10" i="4" s="1"/>
  <c r="F10" i="4"/>
  <c r="A6" i="2" l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B6" i="2" l="1"/>
  <c r="B7" i="2" l="1"/>
  <c r="B8" i="2" l="1"/>
  <c r="B9" i="2" l="1"/>
  <c r="B10" i="2" s="1"/>
  <c r="B11" i="2" s="1"/>
  <c r="B12" i="2" s="1"/>
  <c r="B13" i="2" s="1"/>
  <c r="B14" i="2" s="1"/>
  <c r="B20" i="2" l="1"/>
</calcChain>
</file>

<file path=xl/sharedStrings.xml><?xml version="1.0" encoding="utf-8"?>
<sst xmlns="http://schemas.openxmlformats.org/spreadsheetml/2006/main" count="46" uniqueCount="37">
  <si>
    <t xml:space="preserve"> Tag</t>
  </si>
  <si>
    <t>Teamkapazität</t>
  </si>
  <si>
    <t>End</t>
  </si>
  <si>
    <t>Delta</t>
  </si>
  <si>
    <t>Reserve</t>
  </si>
  <si>
    <t>#</t>
  </si>
  <si>
    <t>Geplante Zeit für User Stories</t>
  </si>
  <si>
    <t>Rest-aufwand</t>
  </si>
  <si>
    <t>David Elsener</t>
  </si>
  <si>
    <t>Total</t>
  </si>
  <si>
    <t>Mitglieder</t>
  </si>
  <si>
    <t>Velocity</t>
  </si>
  <si>
    <t>Roger Knecht</t>
  </si>
  <si>
    <t>Markus Peloso</t>
  </si>
  <si>
    <t>Oliver Streuli</t>
  </si>
  <si>
    <t>Verfügbare Zeit für User Stories (ohne Velocity)</t>
  </si>
  <si>
    <t>Verfügbare Zeit für User Stories (mit Velocity)</t>
  </si>
  <si>
    <t>Ressourcen</t>
  </si>
  <si>
    <t>Geplante Tasks</t>
  </si>
  <si>
    <t>Tasknr. + Titel</t>
  </si>
  <si>
    <t>Priorität</t>
  </si>
  <si>
    <t>Verantwortlicher</t>
  </si>
  <si>
    <t>Fortschritt</t>
  </si>
  <si>
    <t>Hoch</t>
  </si>
  <si>
    <t>Aufwand</t>
  </si>
  <si>
    <t xml:space="preserve">Restaufwand </t>
  </si>
  <si>
    <t>Aufgewendete Zeit</t>
  </si>
  <si>
    <t>Verbleibender Aufwand</t>
  </si>
  <si>
    <t>Aufwand (Iterationsstart)</t>
  </si>
  <si>
    <t>Ideallinie</t>
  </si>
  <si>
    <t>T19 - Mail Synchronisation mit dem Server programmieren</t>
  </si>
  <si>
    <t>T13 - Mail Synchronisations-Button programmieren</t>
  </si>
  <si>
    <t>T11 - Mail-Anzeige GUI programmieren</t>
  </si>
  <si>
    <t xml:space="preserve">T10 - Mail-Erstellen GUI programmieren </t>
  </si>
  <si>
    <t>Iteration 3</t>
  </si>
  <si>
    <t>(6.12.2012 - 14.01.2012) -&gt; Verlängerte Iteration</t>
  </si>
  <si>
    <t xml:space="preserve">T08 - Mail Sent GUI programmieren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</si>
</sst>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[$-807]ddd\,\ d/mmm"/>
    <numFmt numFmtId="166" formatCode="0.0%"/>
    <numFmt numFmtId="167" formatCode="[h]:mm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i/>
      <sz val="26"/>
      <color theme="1" tint="0.249977111117893"/>
      <name val="Candara"/>
      <family val="2"/>
    </font>
    <font>
      <sz val="11"/>
      <color theme="4"/>
      <name val="Calibri"/>
      <family val="2"/>
      <scheme val="minor"/>
    </font>
    <font>
      <b/>
      <i/>
      <sz val="26"/>
      <color theme="0" tint="-0.499984740745262"/>
      <name val="Candara"/>
      <family val="2"/>
    </font>
    <font>
      <i/>
      <sz val="26"/>
      <color theme="0" tint="-0.499984740745262"/>
      <name val="Candara"/>
      <family val="2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theme="0" tint="-0.499984740745262"/>
      <name val="Candara"/>
      <family val="2"/>
    </font>
    <font>
      <b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DCDDD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/>
      <top style="thin">
        <color indexed="64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 tint="-0.499984740745262"/>
      </bottom>
      <diagonal/>
    </border>
    <border>
      <left style="thin">
        <color indexed="64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/>
      <top style="thin">
        <color theme="0" tint="-0.49998474074526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0" tint="-0.499984740745262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55">
    <xf numFmtId="0" fontId="0" fillId="0" borderId="0" xfId="0"/>
    <xf numFmtId="1" fontId="0" fillId="0" borderId="0" xfId="0" applyNumberFormat="1" applyBorder="1" applyAlignment="1">
      <alignment horizontal="right" vertical="center"/>
    </xf>
    <xf numFmtId="164" fontId="0" fillId="0" borderId="0" xfId="0" applyNumberFormat="1"/>
    <xf numFmtId="1" fontId="0" fillId="0" borderId="0" xfId="0" applyNumberFormat="1"/>
    <xf numFmtId="165" fontId="0" fillId="0" borderId="0" xfId="0" applyNumberFormat="1"/>
    <xf numFmtId="0" fontId="0" fillId="0" borderId="0" xfId="0" applyAlignment="1">
      <alignment horizontal="right"/>
    </xf>
    <xf numFmtId="166" fontId="0" fillId="0" borderId="0" xfId="0" applyNumberFormat="1"/>
    <xf numFmtId="164" fontId="0" fillId="2" borderId="1" xfId="0" applyNumberFormat="1" applyFill="1" applyBorder="1" applyAlignment="1">
      <alignment horizontal="right" vertical="center"/>
    </xf>
    <xf numFmtId="1" fontId="0" fillId="2" borderId="1" xfId="0" applyNumberFormat="1" applyFill="1" applyBorder="1"/>
    <xf numFmtId="0" fontId="0" fillId="3" borderId="0" xfId="0" applyFill="1" applyAlignment="1">
      <alignment wrapText="1"/>
    </xf>
    <xf numFmtId="1" fontId="1" fillId="3" borderId="0" xfId="0" applyNumberFormat="1" applyFont="1" applyFill="1" applyBorder="1" applyAlignment="1">
      <alignment wrapText="1"/>
    </xf>
    <xf numFmtId="0" fontId="1" fillId="0" borderId="0" xfId="0" applyFont="1" applyAlignment="1">
      <alignment horizontal="right"/>
    </xf>
    <xf numFmtId="167" fontId="0" fillId="0" borderId="0" xfId="0" applyNumberFormat="1"/>
    <xf numFmtId="1" fontId="1" fillId="3" borderId="0" xfId="0" applyNumberFormat="1" applyFont="1" applyFill="1" applyBorder="1" applyAlignment="1">
      <alignment horizontal="right" textRotation="90" wrapText="1"/>
    </xf>
    <xf numFmtId="1" fontId="1" fillId="3" borderId="0" xfId="0" applyNumberFormat="1" applyFont="1" applyFill="1" applyBorder="1" applyAlignment="1">
      <alignment textRotation="90" wrapText="1"/>
    </xf>
    <xf numFmtId="0" fontId="1" fillId="3" borderId="0" xfId="0" applyFont="1" applyFill="1" applyAlignment="1">
      <alignment textRotation="90" wrapText="1"/>
    </xf>
    <xf numFmtId="2" fontId="0" fillId="0" borderId="0" xfId="0" applyNumberFormat="1"/>
    <xf numFmtId="2" fontId="0" fillId="2" borderId="1" xfId="0" applyNumberFormat="1" applyFill="1" applyBorder="1" applyAlignment="1">
      <alignment horizontal="right"/>
    </xf>
    <xf numFmtId="2" fontId="0" fillId="2" borderId="1" xfId="0" applyNumberFormat="1" applyFill="1" applyBorder="1"/>
    <xf numFmtId="164" fontId="0" fillId="0" borderId="0" xfId="0" applyNumberFormat="1" applyAlignment="1">
      <alignment horizontal="right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Alignment="1"/>
    <xf numFmtId="0" fontId="7" fillId="0" borderId="0" xfId="0" applyFont="1" applyAlignment="1"/>
    <xf numFmtId="0" fontId="5" fillId="0" borderId="0" xfId="0" applyFont="1"/>
    <xf numFmtId="0" fontId="1" fillId="0" borderId="0" xfId="0" applyFont="1"/>
    <xf numFmtId="0" fontId="8" fillId="0" borderId="0" xfId="0" applyFont="1" applyAlignment="1">
      <alignment horizontal="left" vertical="center" wrapText="1"/>
    </xf>
    <xf numFmtId="0" fontId="1" fillId="2" borderId="4" xfId="0" applyFont="1" applyFill="1" applyBorder="1" applyAlignment="1">
      <alignment vertical="center"/>
    </xf>
    <xf numFmtId="164" fontId="9" fillId="6" borderId="6" xfId="0" applyNumberFormat="1" applyFont="1" applyFill="1" applyBorder="1" applyAlignment="1">
      <alignment vertical="center"/>
    </xf>
    <xf numFmtId="164" fontId="0" fillId="0" borderId="6" xfId="0" applyNumberFormat="1" applyFont="1" applyBorder="1" applyAlignment="1">
      <alignment vertical="center"/>
    </xf>
    <xf numFmtId="164" fontId="3" fillId="0" borderId="6" xfId="0" applyNumberFormat="1" applyFont="1" applyBorder="1" applyAlignment="1">
      <alignment vertical="center"/>
    </xf>
    <xf numFmtId="166" fontId="3" fillId="0" borderId="6" xfId="0" applyNumberFormat="1" applyFont="1" applyBorder="1" applyAlignment="1">
      <alignment vertical="center"/>
    </xf>
    <xf numFmtId="164" fontId="10" fillId="0" borderId="5" xfId="0" applyNumberFormat="1" applyFont="1" applyBorder="1" applyAlignment="1">
      <alignment horizontal="left" vertical="center"/>
    </xf>
    <xf numFmtId="166" fontId="1" fillId="0" borderId="5" xfId="0" applyNumberFormat="1" applyFont="1" applyBorder="1" applyAlignment="1">
      <alignment horizontal="right" vertical="center"/>
    </xf>
    <xf numFmtId="0" fontId="0" fillId="0" borderId="0" xfId="0" applyAlignment="1">
      <alignment vertical="center"/>
    </xf>
    <xf numFmtId="0" fontId="0" fillId="7" borderId="7" xfId="0" applyFill="1" applyBorder="1"/>
    <xf numFmtId="164" fontId="9" fillId="7" borderId="8" xfId="0" applyNumberFormat="1" applyFont="1" applyFill="1" applyBorder="1"/>
    <xf numFmtId="164" fontId="11" fillId="8" borderId="8" xfId="0" applyNumberFormat="1" applyFont="1" applyFill="1" applyBorder="1"/>
    <xf numFmtId="166" fontId="11" fillId="8" borderId="8" xfId="0" applyNumberFormat="1" applyFont="1" applyFill="1" applyBorder="1"/>
    <xf numFmtId="0" fontId="12" fillId="2" borderId="9" xfId="0" applyFont="1" applyFill="1" applyBorder="1"/>
    <xf numFmtId="9" fontId="0" fillId="0" borderId="0" xfId="0" applyNumberFormat="1" applyAlignment="1">
      <alignment horizontal="right"/>
    </xf>
    <xf numFmtId="9" fontId="5" fillId="0" borderId="0" xfId="0" applyNumberFormat="1" applyFont="1"/>
    <xf numFmtId="9" fontId="1" fillId="0" borderId="0" xfId="0" applyNumberFormat="1" applyFont="1"/>
    <xf numFmtId="0" fontId="13" fillId="0" borderId="0" xfId="0" applyFont="1" applyAlignment="1"/>
    <xf numFmtId="0" fontId="0" fillId="0" borderId="0" xfId="0" applyAlignment="1">
      <alignment horizontal="left"/>
    </xf>
    <xf numFmtId="0" fontId="14" fillId="2" borderId="4" xfId="0" applyFont="1" applyFill="1" applyBorder="1" applyAlignment="1">
      <alignment vertical="center"/>
    </xf>
    <xf numFmtId="0" fontId="3" fillId="5" borderId="3" xfId="0" applyFont="1" applyFill="1" applyBorder="1" applyAlignment="1">
      <alignment horizontal="left" vertical="center" wrapText="1"/>
    </xf>
    <xf numFmtId="0" fontId="3" fillId="4" borderId="3" xfId="0" applyFont="1" applyFill="1" applyBorder="1" applyAlignment="1">
      <alignment horizontal="left" vertical="center" wrapText="1"/>
    </xf>
    <xf numFmtId="0" fontId="3" fillId="5" borderId="2" xfId="0" applyFont="1" applyFill="1" applyBorder="1" applyAlignment="1">
      <alignment horizontal="left" vertical="center" wrapText="1"/>
    </xf>
    <xf numFmtId="164" fontId="1" fillId="0" borderId="0" xfId="0" applyNumberFormat="1" applyFont="1" applyAlignment="1">
      <alignment horizontal="right"/>
    </xf>
    <xf numFmtId="1" fontId="2" fillId="0" borderId="0" xfId="0" applyNumberFormat="1" applyFont="1"/>
    <xf numFmtId="0" fontId="0" fillId="3" borderId="0" xfId="0" applyFont="1" applyFill="1" applyAlignment="1">
      <alignment textRotation="90" wrapText="1"/>
    </xf>
    <xf numFmtId="2" fontId="2" fillId="0" borderId="0" xfId="0" applyNumberFormat="1" applyFont="1"/>
    <xf numFmtId="0" fontId="3" fillId="5" borderId="9" xfId="0" applyFont="1" applyFill="1" applyBorder="1" applyAlignment="1">
      <alignment horizontal="left" vertical="center" wrapText="1"/>
    </xf>
    <xf numFmtId="0" fontId="3" fillId="5" borderId="10" xfId="0" applyFont="1" applyFill="1" applyBorder="1" applyAlignment="1">
      <alignment horizontal="left" vertical="center" wrapText="1"/>
    </xf>
  </cellXfs>
  <cellStyles count="1">
    <cellStyle name="Standard" xfId="0" builtinId="0"/>
  </cellStyles>
  <dxfs count="3">
    <dxf>
      <fill>
        <patternFill patternType="solid">
          <bgColor rgb="FFFF5050"/>
        </patternFill>
      </fill>
    </dxf>
    <dxf>
      <fill>
        <patternFill>
          <bgColor rgb="FFFFCC00"/>
        </patternFill>
      </fill>
    </dxf>
    <dxf>
      <fill>
        <patternFill>
          <bgColor theme="6" tint="0.59996337778862885"/>
        </patternFill>
      </fill>
    </dxf>
  </dxfs>
  <tableStyles count="0" defaultTableStyle="TableStyleMedium9" defaultPivotStyle="PivotStyleLight16"/>
  <colors>
    <mruColors>
      <color rgb="FFFFCC00"/>
      <color rgb="FFFF5050"/>
      <color rgb="FFA83A54"/>
      <color rgb="FF845E67"/>
      <color rgb="FFB3879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9069793980504834E-2"/>
          <c:y val="9.8618800029205728E-2"/>
          <c:w val="0.88910135428181847"/>
          <c:h val="0.78125041300530507"/>
        </c:manualLayout>
      </c:layout>
      <c:lineChart>
        <c:grouping val="standard"/>
        <c:varyColors val="0"/>
        <c:ser>
          <c:idx val="1"/>
          <c:order val="0"/>
          <c:tx>
            <c:v>real</c:v>
          </c:tx>
          <c:dLbls>
            <c:numFmt formatCode="#,##0" sourceLinked="0"/>
            <c:spPr>
              <a:solidFill>
                <a:srgbClr val="A83A54"/>
              </a:solidFill>
            </c:spPr>
            <c:txPr>
              <a:bodyPr/>
              <a:lstStyle/>
              <a:p>
                <a:pPr>
                  <a:defRPr sz="900" b="1">
                    <a:solidFill>
                      <a:schemeClr val="bg1"/>
                    </a:solidFill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trendline>
            <c:spPr>
              <a:ln w="12700">
                <a:solidFill>
                  <a:srgbClr val="A83A54"/>
                </a:solidFill>
                <a:prstDash val="sysDash"/>
                <a:tailEnd type="triangle"/>
              </a:ln>
              <a:effectLst/>
            </c:spPr>
            <c:trendlineType val="linear"/>
            <c:dispRSqr val="0"/>
            <c:dispEq val="0"/>
          </c:trendline>
          <c:cat>
            <c:numRef>
              <c:f>Burndown!$A$5:$A$43</c:f>
              <c:numCache>
                <c:formatCode>[$-807]ddd\,\ d/mmm</c:formatCode>
                <c:ptCount val="39"/>
                <c:pt idx="0">
                  <c:v>41249</c:v>
                </c:pt>
                <c:pt idx="1">
                  <c:v>41250</c:v>
                </c:pt>
                <c:pt idx="2">
                  <c:v>41251</c:v>
                </c:pt>
                <c:pt idx="3">
                  <c:v>41252</c:v>
                </c:pt>
                <c:pt idx="4">
                  <c:v>41253</c:v>
                </c:pt>
                <c:pt idx="5">
                  <c:v>41254</c:v>
                </c:pt>
                <c:pt idx="6">
                  <c:v>41255</c:v>
                </c:pt>
                <c:pt idx="7">
                  <c:v>41256</c:v>
                </c:pt>
                <c:pt idx="8">
                  <c:v>41257</c:v>
                </c:pt>
                <c:pt idx="9">
                  <c:v>41258</c:v>
                </c:pt>
                <c:pt idx="10">
                  <c:v>41259</c:v>
                </c:pt>
                <c:pt idx="11">
                  <c:v>41260</c:v>
                </c:pt>
                <c:pt idx="12">
                  <c:v>41261</c:v>
                </c:pt>
                <c:pt idx="13">
                  <c:v>41262</c:v>
                </c:pt>
                <c:pt idx="14">
                  <c:v>41263</c:v>
                </c:pt>
                <c:pt idx="15">
                  <c:v>41264</c:v>
                </c:pt>
                <c:pt idx="16">
                  <c:v>41265</c:v>
                </c:pt>
                <c:pt idx="17">
                  <c:v>41266</c:v>
                </c:pt>
                <c:pt idx="18">
                  <c:v>41267</c:v>
                </c:pt>
                <c:pt idx="19">
                  <c:v>41268</c:v>
                </c:pt>
                <c:pt idx="20">
                  <c:v>41269</c:v>
                </c:pt>
                <c:pt idx="21">
                  <c:v>41270</c:v>
                </c:pt>
                <c:pt idx="22">
                  <c:v>41271</c:v>
                </c:pt>
                <c:pt idx="23">
                  <c:v>41272</c:v>
                </c:pt>
                <c:pt idx="24">
                  <c:v>41273</c:v>
                </c:pt>
                <c:pt idx="25">
                  <c:v>41274</c:v>
                </c:pt>
                <c:pt idx="26">
                  <c:v>41275</c:v>
                </c:pt>
                <c:pt idx="27">
                  <c:v>41276</c:v>
                </c:pt>
                <c:pt idx="28">
                  <c:v>41277</c:v>
                </c:pt>
                <c:pt idx="29">
                  <c:v>41278</c:v>
                </c:pt>
                <c:pt idx="30">
                  <c:v>41279</c:v>
                </c:pt>
                <c:pt idx="31">
                  <c:v>41280</c:v>
                </c:pt>
                <c:pt idx="32">
                  <c:v>41281</c:v>
                </c:pt>
                <c:pt idx="33">
                  <c:v>41282</c:v>
                </c:pt>
                <c:pt idx="34">
                  <c:v>41283</c:v>
                </c:pt>
                <c:pt idx="35">
                  <c:v>41284</c:v>
                </c:pt>
                <c:pt idx="36">
                  <c:v>41285</c:v>
                </c:pt>
                <c:pt idx="37">
                  <c:v>41286</c:v>
                </c:pt>
                <c:pt idx="38">
                  <c:v>41287</c:v>
                </c:pt>
              </c:numCache>
            </c:numRef>
          </c:cat>
          <c:val>
            <c:numRef>
              <c:f>Burndown!$C$5:$C$44</c:f>
              <c:numCache>
                <c:formatCode>0.0</c:formatCode>
                <c:ptCount val="40"/>
                <c:pt idx="0">
                  <c:v>16</c:v>
                </c:pt>
                <c:pt idx="1">
                  <c:v>13</c:v>
                </c:pt>
                <c:pt idx="2">
                  <c:v>13</c:v>
                </c:pt>
                <c:pt idx="3">
                  <c:v>11</c:v>
                </c:pt>
                <c:pt idx="4">
                  <c:v>11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2</c:v>
                </c:pt>
                <c:pt idx="38">
                  <c:v>0</c:v>
                </c:pt>
                <c:pt idx="39">
                  <c:v>-1</c:v>
                </c:pt>
              </c:numCache>
            </c:numRef>
          </c:val>
          <c:smooth val="0"/>
        </c:ser>
        <c:ser>
          <c:idx val="0"/>
          <c:order val="1"/>
          <c:tx>
            <c:v>ideal</c:v>
          </c:tx>
          <c:cat>
            <c:numRef>
              <c:f>Burndown!$A$5:$A$43</c:f>
              <c:numCache>
                <c:formatCode>[$-807]ddd\,\ d/mmm</c:formatCode>
                <c:ptCount val="39"/>
                <c:pt idx="0">
                  <c:v>41249</c:v>
                </c:pt>
                <c:pt idx="1">
                  <c:v>41250</c:v>
                </c:pt>
                <c:pt idx="2">
                  <c:v>41251</c:v>
                </c:pt>
                <c:pt idx="3">
                  <c:v>41252</c:v>
                </c:pt>
                <c:pt idx="4">
                  <c:v>41253</c:v>
                </c:pt>
                <c:pt idx="5">
                  <c:v>41254</c:v>
                </c:pt>
                <c:pt idx="6">
                  <c:v>41255</c:v>
                </c:pt>
                <c:pt idx="7">
                  <c:v>41256</c:v>
                </c:pt>
                <c:pt idx="8">
                  <c:v>41257</c:v>
                </c:pt>
                <c:pt idx="9">
                  <c:v>41258</c:v>
                </c:pt>
                <c:pt idx="10">
                  <c:v>41259</c:v>
                </c:pt>
                <c:pt idx="11">
                  <c:v>41260</c:v>
                </c:pt>
                <c:pt idx="12">
                  <c:v>41261</c:v>
                </c:pt>
                <c:pt idx="13">
                  <c:v>41262</c:v>
                </c:pt>
                <c:pt idx="14">
                  <c:v>41263</c:v>
                </c:pt>
                <c:pt idx="15">
                  <c:v>41264</c:v>
                </c:pt>
                <c:pt idx="16">
                  <c:v>41265</c:v>
                </c:pt>
                <c:pt idx="17">
                  <c:v>41266</c:v>
                </c:pt>
                <c:pt idx="18">
                  <c:v>41267</c:v>
                </c:pt>
                <c:pt idx="19">
                  <c:v>41268</c:v>
                </c:pt>
                <c:pt idx="20">
                  <c:v>41269</c:v>
                </c:pt>
                <c:pt idx="21">
                  <c:v>41270</c:v>
                </c:pt>
                <c:pt idx="22">
                  <c:v>41271</c:v>
                </c:pt>
                <c:pt idx="23">
                  <c:v>41272</c:v>
                </c:pt>
                <c:pt idx="24">
                  <c:v>41273</c:v>
                </c:pt>
                <c:pt idx="25">
                  <c:v>41274</c:v>
                </c:pt>
                <c:pt idx="26">
                  <c:v>41275</c:v>
                </c:pt>
                <c:pt idx="27">
                  <c:v>41276</c:v>
                </c:pt>
                <c:pt idx="28">
                  <c:v>41277</c:v>
                </c:pt>
                <c:pt idx="29">
                  <c:v>41278</c:v>
                </c:pt>
                <c:pt idx="30">
                  <c:v>41279</c:v>
                </c:pt>
                <c:pt idx="31">
                  <c:v>41280</c:v>
                </c:pt>
                <c:pt idx="32">
                  <c:v>41281</c:v>
                </c:pt>
                <c:pt idx="33">
                  <c:v>41282</c:v>
                </c:pt>
                <c:pt idx="34">
                  <c:v>41283</c:v>
                </c:pt>
                <c:pt idx="35">
                  <c:v>41284</c:v>
                </c:pt>
                <c:pt idx="36">
                  <c:v>41285</c:v>
                </c:pt>
                <c:pt idx="37">
                  <c:v>41286</c:v>
                </c:pt>
                <c:pt idx="38">
                  <c:v>41287</c:v>
                </c:pt>
              </c:numCache>
            </c:numRef>
          </c:cat>
          <c:val>
            <c:numRef>
              <c:f>Burndown!$I$5:$I$43</c:f>
              <c:numCache>
                <c:formatCode>0.00</c:formatCode>
                <c:ptCount val="39"/>
                <c:pt idx="0">
                  <c:v>16</c:v>
                </c:pt>
                <c:pt idx="1">
                  <c:v>15.605263157894736</c:v>
                </c:pt>
                <c:pt idx="2">
                  <c:v>15.210526315789473</c:v>
                </c:pt>
                <c:pt idx="3">
                  <c:v>14.815789473684209</c:v>
                </c:pt>
                <c:pt idx="4">
                  <c:v>14.421052631578945</c:v>
                </c:pt>
                <c:pt idx="5">
                  <c:v>14.026315789473681</c:v>
                </c:pt>
                <c:pt idx="6">
                  <c:v>13.631578947368418</c:v>
                </c:pt>
                <c:pt idx="7">
                  <c:v>13.236842105263154</c:v>
                </c:pt>
                <c:pt idx="8">
                  <c:v>12.84210526315789</c:v>
                </c:pt>
                <c:pt idx="9">
                  <c:v>12.447368421052627</c:v>
                </c:pt>
                <c:pt idx="10">
                  <c:v>12.052631578947363</c:v>
                </c:pt>
                <c:pt idx="11">
                  <c:v>11.657894736842099</c:v>
                </c:pt>
                <c:pt idx="12">
                  <c:v>11.263157894736835</c:v>
                </c:pt>
                <c:pt idx="13">
                  <c:v>10.868421052631572</c:v>
                </c:pt>
                <c:pt idx="14">
                  <c:v>10.473684210526308</c:v>
                </c:pt>
                <c:pt idx="15">
                  <c:v>10.078947368421044</c:v>
                </c:pt>
                <c:pt idx="16">
                  <c:v>9.6842105263157805</c:v>
                </c:pt>
                <c:pt idx="17">
                  <c:v>9.2894736842105168</c:v>
                </c:pt>
                <c:pt idx="18">
                  <c:v>8.8947368421052531</c:v>
                </c:pt>
                <c:pt idx="19">
                  <c:v>8.4999999999999893</c:v>
                </c:pt>
                <c:pt idx="20">
                  <c:v>8.1052631578947256</c:v>
                </c:pt>
                <c:pt idx="21">
                  <c:v>7.7105263157894628</c:v>
                </c:pt>
                <c:pt idx="22">
                  <c:v>7.3157894736842</c:v>
                </c:pt>
                <c:pt idx="23">
                  <c:v>6.9210526315789371</c:v>
                </c:pt>
                <c:pt idx="24">
                  <c:v>6.5263157894736743</c:v>
                </c:pt>
                <c:pt idx="25">
                  <c:v>6.1315789473684115</c:v>
                </c:pt>
                <c:pt idx="26">
                  <c:v>5.7368421052631486</c:v>
                </c:pt>
                <c:pt idx="27">
                  <c:v>5.3421052631578858</c:v>
                </c:pt>
                <c:pt idx="28">
                  <c:v>4.947368421052623</c:v>
                </c:pt>
                <c:pt idx="29">
                  <c:v>4.5526315789473601</c:v>
                </c:pt>
                <c:pt idx="30">
                  <c:v>4.1578947368420973</c:v>
                </c:pt>
                <c:pt idx="31">
                  <c:v>3.763157894736834</c:v>
                </c:pt>
                <c:pt idx="32">
                  <c:v>3.3684210526315708</c:v>
                </c:pt>
                <c:pt idx="33">
                  <c:v>2.9736842105263075</c:v>
                </c:pt>
                <c:pt idx="34">
                  <c:v>2.5789473684210442</c:v>
                </c:pt>
                <c:pt idx="35">
                  <c:v>2.1842105263157809</c:v>
                </c:pt>
                <c:pt idx="36">
                  <c:v>1.7894736842105177</c:v>
                </c:pt>
                <c:pt idx="37">
                  <c:v>1.3947368421052544</c:v>
                </c:pt>
                <c:pt idx="38">
                  <c:v>0.99999999999999123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266880"/>
        <c:axId val="94268416"/>
      </c:lineChart>
      <c:dateAx>
        <c:axId val="94266880"/>
        <c:scaling>
          <c:orientation val="minMax"/>
        </c:scaling>
        <c:delete val="0"/>
        <c:axPos val="b"/>
        <c:numFmt formatCode="dd/mm" sourceLinked="0"/>
        <c:majorTickMark val="none"/>
        <c:minorTickMark val="out"/>
        <c:tickLblPos val="low"/>
        <c:txPr>
          <a:bodyPr rot="-5400000" vert="horz" anchor="ctr" anchorCtr="1"/>
          <a:lstStyle/>
          <a:p>
            <a:pPr>
              <a:defRPr sz="1000" b="1" i="0" baseline="0"/>
            </a:pPr>
            <a:endParaRPr lang="de-DE"/>
          </a:p>
        </c:txPr>
        <c:crossAx val="94268416"/>
        <c:crossesAt val="0"/>
        <c:auto val="1"/>
        <c:lblOffset val="0"/>
        <c:baseTimeUnit val="days"/>
        <c:majorUnit val="1"/>
        <c:majorTimeUnit val="days"/>
        <c:minorUnit val="1"/>
        <c:minorTimeUnit val="days"/>
      </c:dateAx>
      <c:valAx>
        <c:axId val="94268416"/>
        <c:scaling>
          <c:orientation val="minMax"/>
          <c:min val="0"/>
        </c:scaling>
        <c:delete val="0"/>
        <c:axPos val="l"/>
        <c:majorGridlines/>
        <c:numFmt formatCode="General" sourceLinked="0"/>
        <c:majorTickMark val="in"/>
        <c:minorTickMark val="out"/>
        <c:tickLblPos val="nextTo"/>
        <c:spPr>
          <a:ln w="12700"/>
        </c:spPr>
        <c:txPr>
          <a:bodyPr/>
          <a:lstStyle/>
          <a:p>
            <a:pPr>
              <a:defRPr sz="1100" b="0" i="0">
                <a:solidFill>
                  <a:schemeClr val="tx1">
                    <a:lumMod val="85000"/>
                    <a:lumOff val="15000"/>
                  </a:schemeClr>
                </a:solidFill>
              </a:defRPr>
            </a:pPr>
            <a:endParaRPr lang="de-DE"/>
          </a:p>
        </c:txPr>
        <c:crossAx val="94266880"/>
        <c:crossesAt val="41221"/>
        <c:crossBetween val="midCat"/>
        <c:majorUnit val="2"/>
        <c:minorUnit val="1"/>
      </c:valAx>
    </c:plotArea>
    <c:plotVisOnly val="1"/>
    <c:dispBlanksAs val="gap"/>
    <c:showDLblsOverMax val="0"/>
  </c:chart>
  <c:spPr>
    <a:gradFill>
      <a:gsLst>
        <a:gs pos="0">
          <a:sysClr val="window" lastClr="FFFFFF"/>
        </a:gs>
        <a:gs pos="100000">
          <a:schemeClr val="bg1">
            <a:lumMod val="95000"/>
          </a:schemeClr>
        </a:gs>
      </a:gsLst>
      <a:lin ang="5400000" scaled="0"/>
    </a:gradFill>
  </c:spPr>
  <c:printSettings>
    <c:headerFooter/>
    <c:pageMargins b="0.78740157499999996" l="0.70000000000000062" r="0.70000000000000062" t="0.78740157499999996" header="0.31496062992127266" footer="0.31496062992127266"/>
    <c:pageSetup paperSize="9"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201709</xdr:colOff>
      <xdr:row>0</xdr:row>
      <xdr:rowOff>65552</xdr:rowOff>
    </xdr:from>
    <xdr:to>
      <xdr:col>21</xdr:col>
      <xdr:colOff>313764</xdr:colOff>
      <xdr:row>31</xdr:row>
      <xdr:rowOff>179852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0.12719</cdr:x>
      <cdr:y>0.02092</cdr:y>
    </cdr:from>
    <cdr:to>
      <cdr:x>0.9386</cdr:x>
      <cdr:y>0.09224</cdr:y>
    </cdr:to>
    <cdr:sp macro="" textlink="">
      <cdr:nvSpPr>
        <cdr:cNvPr id="2" name="Textfeld 1"/>
        <cdr:cNvSpPr txBox="1"/>
      </cdr:nvSpPr>
      <cdr:spPr>
        <a:xfrm xmlns:a="http://schemas.openxmlformats.org/drawingml/2006/main">
          <a:off x="1198158" y="136097"/>
          <a:ext cx="7643665" cy="4639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de-CH" sz="2400" b="1"/>
            <a:t>Burndown Chart </a:t>
          </a:r>
          <a:r>
            <a:rPr lang="de-CH" sz="2400"/>
            <a:t>|</a:t>
          </a:r>
          <a:r>
            <a:rPr lang="de-CH" sz="2400" baseline="0"/>
            <a:t> Iteration 3 |  </a:t>
          </a:r>
          <a:r>
            <a:rPr lang="de-CH" sz="2400"/>
            <a:t>6.12.2012 - 14.01.2013</a:t>
          </a:r>
        </a:p>
      </cdr:txBody>
    </cdr:sp>
  </cdr:relSizeAnchor>
  <cdr:relSizeAnchor xmlns:cdr="http://schemas.openxmlformats.org/drawingml/2006/chartDrawing">
    <cdr:from>
      <cdr:x>0.5693</cdr:x>
      <cdr:y>0.20093</cdr:y>
    </cdr:from>
    <cdr:to>
      <cdr:x>0.76926</cdr:x>
      <cdr:y>0.25029</cdr:y>
    </cdr:to>
    <cdr:sp macro="" textlink="">
      <cdr:nvSpPr>
        <cdr:cNvPr id="4" name="Abgerundetes Rechteck 3"/>
        <cdr:cNvSpPr/>
      </cdr:nvSpPr>
      <cdr:spPr>
        <a:xfrm xmlns:a="http://schemas.openxmlformats.org/drawingml/2006/main">
          <a:off x="5562935" y="1353638"/>
          <a:ext cx="1953914" cy="332537"/>
        </a:xfrm>
        <a:prstGeom xmlns:a="http://schemas.openxmlformats.org/drawingml/2006/main" prst="roundRect">
          <a:avLst/>
        </a:prstGeom>
        <a:gradFill xmlns:a="http://schemas.openxmlformats.org/drawingml/2006/main">
          <a:gsLst>
            <a:gs pos="0">
              <a:schemeClr val="bg1"/>
            </a:gs>
            <a:gs pos="47000">
              <a:srgbClr val="A83A54"/>
            </a:gs>
          </a:gsLst>
          <a:lin ang="5400000" scaled="0"/>
        </a:gradFill>
        <a:ln xmlns:a="http://schemas.openxmlformats.org/drawingml/2006/main" w="19050">
          <a:solidFill>
            <a:schemeClr val="accent2">
              <a:lumMod val="50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de-DE" sz="1300" b="1"/>
            <a:t>Verbleibender Aufwand</a:t>
          </a:r>
        </a:p>
      </cdr:txBody>
    </cdr:sp>
  </cdr:relSizeAnchor>
  <cdr:relSizeAnchor xmlns:cdr="http://schemas.openxmlformats.org/drawingml/2006/chartDrawing">
    <cdr:from>
      <cdr:x>0.36732</cdr:x>
      <cdr:y>0.19586</cdr:y>
    </cdr:from>
    <cdr:to>
      <cdr:x>0.55301</cdr:x>
      <cdr:y>0.25329</cdr:y>
    </cdr:to>
    <cdr:sp macro="" textlink="">
      <cdr:nvSpPr>
        <cdr:cNvPr id="6" name="Abgerundetes Rechteck 5"/>
        <cdr:cNvSpPr/>
      </cdr:nvSpPr>
      <cdr:spPr>
        <a:xfrm xmlns:a="http://schemas.openxmlformats.org/drawingml/2006/main">
          <a:off x="3589247" y="1319477"/>
          <a:ext cx="1814475" cy="386904"/>
        </a:xfrm>
        <a:prstGeom xmlns:a="http://schemas.openxmlformats.org/drawingml/2006/main" prst="roundRect">
          <a:avLst/>
        </a:prstGeom>
        <a:gradFill xmlns:a="http://schemas.openxmlformats.org/drawingml/2006/main">
          <a:gsLst>
            <a:gs pos="0">
              <a:schemeClr val="bg1"/>
            </a:gs>
            <a:gs pos="47000">
              <a:schemeClr val="accent1"/>
            </a:gs>
          </a:gsLst>
          <a:lin ang="5400000" scaled="0"/>
        </a:gradFill>
        <a:ln xmlns:a="http://schemas.openxmlformats.org/drawingml/2006/main" w="19050">
          <a:solidFill>
            <a:schemeClr val="accent2">
              <a:lumMod val="50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de-DE" sz="1300" b="1"/>
            <a:t>Ideallinie</a:t>
          </a:r>
        </a:p>
      </cdr:txBody>
    </cdr:sp>
  </cdr:relSizeAnchor>
</c:userShape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tabSelected="1" zoomScale="85" zoomScaleNormal="85" workbookViewId="0">
      <selection activeCell="A22" sqref="A22"/>
    </sheetView>
  </sheetViews>
  <sheetFormatPr baseColWidth="10" defaultColWidth="11.42578125" defaultRowHeight="15" x14ac:dyDescent="0.25"/>
  <cols>
    <col min="1" max="1" width="24.85546875" customWidth="1"/>
    <col min="2" max="2" width="21.85546875" customWidth="1"/>
    <col min="3" max="3" width="22.42578125" customWidth="1"/>
    <col min="4" max="4" width="14.7109375" style="5" customWidth="1"/>
    <col min="5" max="5" width="16.42578125" customWidth="1"/>
    <col min="6" max="6" width="9.28515625" customWidth="1"/>
    <col min="7" max="7" width="8.85546875" style="5" customWidth="1"/>
    <col min="8" max="8" width="10.28515625" style="25" customWidth="1"/>
    <col min="9" max="9" width="13.85546875" customWidth="1"/>
    <col min="10" max="10" width="14.42578125" customWidth="1"/>
    <col min="11" max="11" width="7.28515625" customWidth="1"/>
    <col min="12" max="13" width="8.7109375" customWidth="1"/>
    <col min="14" max="14" width="24.42578125" customWidth="1"/>
  </cols>
  <sheetData>
    <row r="1" spans="1:12" s="24" customFormat="1" ht="33.75" x14ac:dyDescent="0.5">
      <c r="A1" s="20" t="s">
        <v>34</v>
      </c>
      <c r="B1" s="22" t="s">
        <v>35</v>
      </c>
      <c r="C1" s="22"/>
      <c r="D1" s="21"/>
      <c r="F1" s="22"/>
      <c r="G1" s="22"/>
      <c r="H1" s="22"/>
      <c r="I1" s="22"/>
      <c r="J1" s="23"/>
      <c r="K1" s="23"/>
    </row>
    <row r="2" spans="1:12" s="24" customFormat="1" ht="33.75" x14ac:dyDescent="0.5">
      <c r="A2" s="20"/>
      <c r="B2" s="22"/>
      <c r="C2" s="22"/>
      <c r="D2" s="21"/>
      <c r="F2" s="22"/>
      <c r="G2" s="22"/>
      <c r="H2" s="22"/>
      <c r="I2" s="22"/>
      <c r="J2" s="23"/>
      <c r="K2" s="23"/>
    </row>
    <row r="3" spans="1:12" s="24" customFormat="1" ht="21.75" customHeight="1" x14ac:dyDescent="0.5">
      <c r="A3" s="43" t="s">
        <v>17</v>
      </c>
      <c r="B3" s="22"/>
      <c r="C3" s="22"/>
      <c r="D3" s="21"/>
      <c r="F3" s="22"/>
      <c r="G3" s="22"/>
      <c r="H3" s="22"/>
      <c r="I3" s="22"/>
      <c r="J3" s="23"/>
      <c r="K3" s="23"/>
    </row>
    <row r="5" spans="1:12" s="26" customFormat="1" ht="38.25" customHeight="1" x14ac:dyDescent="0.25">
      <c r="A5" s="48" t="s">
        <v>10</v>
      </c>
      <c r="B5" s="46" t="s">
        <v>15</v>
      </c>
      <c r="C5" s="46" t="s">
        <v>16</v>
      </c>
      <c r="D5" s="47" t="s">
        <v>6</v>
      </c>
      <c r="E5" s="47" t="s">
        <v>4</v>
      </c>
      <c r="F5" s="47" t="s">
        <v>3</v>
      </c>
      <c r="G5" s="47" t="s">
        <v>7</v>
      </c>
      <c r="H5" s="47" t="s">
        <v>22</v>
      </c>
    </row>
    <row r="6" spans="1:12" s="34" customFormat="1" ht="20.25" customHeight="1" x14ac:dyDescent="0.25">
      <c r="A6" s="27" t="s">
        <v>12</v>
      </c>
      <c r="B6" s="28">
        <v>5</v>
      </c>
      <c r="C6" s="28">
        <f>B6*$B$12</f>
        <v>3.75</v>
      </c>
      <c r="D6" s="29">
        <v>4</v>
      </c>
      <c r="E6" s="30">
        <f>C6-D6</f>
        <v>-0.25</v>
      </c>
      <c r="F6" s="31">
        <f>IF(C6=0,0,(D6-C6)/C6)</f>
        <v>6.6666666666666666E-2</v>
      </c>
      <c r="G6" s="32">
        <v>5</v>
      </c>
      <c r="H6" s="33">
        <f t="shared" ref="H6:H10" si="0">(D6-G6)/D6</f>
        <v>-0.25</v>
      </c>
    </row>
    <row r="7" spans="1:12" s="34" customFormat="1" ht="20.25" customHeight="1" x14ac:dyDescent="0.25">
      <c r="A7" s="27" t="s">
        <v>13</v>
      </c>
      <c r="B7" s="28">
        <v>5</v>
      </c>
      <c r="C7" s="28">
        <f t="shared" ref="C7:C9" si="1">B7*$B$12</f>
        <v>3.75</v>
      </c>
      <c r="D7" s="29">
        <v>4</v>
      </c>
      <c r="E7" s="30">
        <f t="shared" ref="E7:E9" si="2">C7-D7</f>
        <v>-0.25</v>
      </c>
      <c r="F7" s="31">
        <f t="shared" ref="F7:F9" si="3">IF(C7=0,0,(D7-C7)/C7)</f>
        <v>6.6666666666666666E-2</v>
      </c>
      <c r="G7" s="32">
        <v>4</v>
      </c>
      <c r="H7" s="33">
        <f t="shared" si="0"/>
        <v>0</v>
      </c>
    </row>
    <row r="8" spans="1:12" s="34" customFormat="1" ht="20.25" customHeight="1" x14ac:dyDescent="0.25">
      <c r="A8" s="27" t="s">
        <v>14</v>
      </c>
      <c r="B8" s="28">
        <v>5</v>
      </c>
      <c r="C8" s="28">
        <f t="shared" si="1"/>
        <v>3.75</v>
      </c>
      <c r="D8" s="29">
        <v>4</v>
      </c>
      <c r="E8" s="30">
        <f t="shared" si="2"/>
        <v>-0.25</v>
      </c>
      <c r="F8" s="31">
        <f t="shared" si="3"/>
        <v>6.6666666666666666E-2</v>
      </c>
      <c r="G8" s="32">
        <v>3</v>
      </c>
      <c r="H8" s="33">
        <f t="shared" si="0"/>
        <v>0.25</v>
      </c>
    </row>
    <row r="9" spans="1:12" s="34" customFormat="1" ht="20.25" customHeight="1" x14ac:dyDescent="0.25">
      <c r="A9" s="27" t="s">
        <v>8</v>
      </c>
      <c r="B9" s="28">
        <v>5</v>
      </c>
      <c r="C9" s="28">
        <f t="shared" si="1"/>
        <v>3.75</v>
      </c>
      <c r="D9" s="29">
        <v>5</v>
      </c>
      <c r="E9" s="30">
        <f t="shared" si="2"/>
        <v>-1.25</v>
      </c>
      <c r="F9" s="31">
        <f t="shared" si="3"/>
        <v>0.33333333333333331</v>
      </c>
      <c r="G9" s="32">
        <v>4</v>
      </c>
      <c r="H9" s="33">
        <f t="shared" si="0"/>
        <v>0.2</v>
      </c>
    </row>
    <row r="10" spans="1:12" ht="18.75" x14ac:dyDescent="0.3">
      <c r="A10" s="35" t="s">
        <v>9</v>
      </c>
      <c r="B10" s="36">
        <f>SUM(B6:B9)</f>
        <v>20</v>
      </c>
      <c r="C10" s="36">
        <f>SUM(C6:C9)</f>
        <v>15</v>
      </c>
      <c r="D10" s="37">
        <f>SUM(D6:D9)</f>
        <v>17</v>
      </c>
      <c r="E10" s="37">
        <f>B10-D10</f>
        <v>3</v>
      </c>
      <c r="F10" s="38">
        <f>AVERAGE(F6:F9)</f>
        <v>0.13333333333333333</v>
      </c>
      <c r="G10" s="36">
        <f>SUM(G6:G9)</f>
        <v>16</v>
      </c>
      <c r="H10" s="33">
        <f t="shared" si="0"/>
        <v>5.8823529411764705E-2</v>
      </c>
    </row>
    <row r="12" spans="1:12" x14ac:dyDescent="0.25">
      <c r="A12" s="25" t="s">
        <v>11</v>
      </c>
      <c r="B12" s="39">
        <v>0.75</v>
      </c>
      <c r="C12" s="5"/>
      <c r="D12"/>
      <c r="F12" s="5"/>
      <c r="G12" s="25"/>
      <c r="H12"/>
    </row>
    <row r="13" spans="1:12" x14ac:dyDescent="0.25">
      <c r="E13" s="24"/>
      <c r="F13" s="24"/>
    </row>
    <row r="14" spans="1:12" x14ac:dyDescent="0.25">
      <c r="D14" s="40"/>
      <c r="E14" s="24"/>
      <c r="F14" s="41"/>
      <c r="G14" s="40"/>
      <c r="H14" s="42"/>
      <c r="I14" s="16"/>
      <c r="J14" s="16"/>
      <c r="K14" s="16"/>
      <c r="L14" s="16"/>
    </row>
    <row r="15" spans="1:12" ht="18.75" x14ac:dyDescent="0.3">
      <c r="A15" s="43" t="s">
        <v>18</v>
      </c>
      <c r="D15" s="40"/>
      <c r="E15" s="24"/>
      <c r="F15" s="41"/>
      <c r="G15" s="40"/>
      <c r="H15" s="42"/>
      <c r="I15" s="16"/>
      <c r="J15" s="16"/>
      <c r="K15" s="16"/>
      <c r="L15" s="16"/>
    </row>
    <row r="16" spans="1:12" x14ac:dyDescent="0.25">
      <c r="D16" s="40"/>
      <c r="E16" s="24"/>
      <c r="F16" s="41"/>
      <c r="G16" s="40"/>
      <c r="H16" s="42"/>
      <c r="I16" s="16"/>
      <c r="J16" s="16"/>
      <c r="K16" s="16"/>
      <c r="L16" s="16"/>
    </row>
    <row r="17" spans="1:12" x14ac:dyDescent="0.25">
      <c r="A17" s="53" t="s">
        <v>19</v>
      </c>
      <c r="B17" s="54"/>
      <c r="C17" s="46" t="s">
        <v>20</v>
      </c>
      <c r="D17" s="47" t="s">
        <v>24</v>
      </c>
      <c r="E17" s="47" t="s">
        <v>21</v>
      </c>
      <c r="F17" s="41"/>
      <c r="G17" s="40"/>
      <c r="H17" s="42"/>
      <c r="I17" s="16"/>
      <c r="J17" s="16"/>
      <c r="K17" s="16"/>
      <c r="L17" s="16"/>
    </row>
    <row r="18" spans="1:12" ht="18.75" x14ac:dyDescent="0.25">
      <c r="A18" s="45" t="s">
        <v>36</v>
      </c>
      <c r="B18" s="45"/>
      <c r="C18" s="44" t="s">
        <v>23</v>
      </c>
      <c r="D18" s="28">
        <v>4</v>
      </c>
      <c r="E18" s="27" t="s">
        <v>12</v>
      </c>
      <c r="F18" s="41"/>
      <c r="G18" s="40"/>
      <c r="H18" s="42"/>
      <c r="I18" s="16"/>
      <c r="J18" s="16"/>
      <c r="K18" s="16"/>
      <c r="L18" s="16"/>
    </row>
    <row r="19" spans="1:12" ht="18.75" x14ac:dyDescent="0.25">
      <c r="A19" s="45" t="s">
        <v>30</v>
      </c>
      <c r="B19" s="45"/>
      <c r="C19" s="44" t="s">
        <v>23</v>
      </c>
      <c r="D19" s="28">
        <v>4</v>
      </c>
      <c r="E19" s="27" t="s">
        <v>14</v>
      </c>
      <c r="G19"/>
      <c r="I19" s="16"/>
      <c r="J19" s="16"/>
      <c r="K19" s="16"/>
      <c r="L19" s="16"/>
    </row>
    <row r="20" spans="1:12" ht="18.75" x14ac:dyDescent="0.25">
      <c r="A20" s="45" t="s">
        <v>31</v>
      </c>
      <c r="B20" s="45"/>
      <c r="C20" s="44" t="s">
        <v>23</v>
      </c>
      <c r="D20" s="28">
        <v>1</v>
      </c>
      <c r="E20" s="27" t="s">
        <v>13</v>
      </c>
      <c r="G20"/>
      <c r="I20" s="16"/>
      <c r="J20" s="16"/>
      <c r="K20" s="16"/>
      <c r="L20" s="16"/>
    </row>
    <row r="21" spans="1:12" ht="18.75" x14ac:dyDescent="0.25">
      <c r="A21" s="45" t="s">
        <v>32</v>
      </c>
      <c r="B21" s="45"/>
      <c r="C21" s="44" t="s">
        <v>23</v>
      </c>
      <c r="D21" s="28">
        <v>3</v>
      </c>
      <c r="E21" s="27" t="s">
        <v>13</v>
      </c>
      <c r="G21"/>
      <c r="I21" s="16"/>
      <c r="J21" s="16"/>
      <c r="K21" s="16"/>
      <c r="L21" s="16"/>
    </row>
    <row r="22" spans="1:12" ht="18.75" x14ac:dyDescent="0.25">
      <c r="A22" s="45" t="s">
        <v>33</v>
      </c>
      <c r="B22" s="45"/>
      <c r="C22" s="44" t="s">
        <v>23</v>
      </c>
      <c r="D22" s="28">
        <v>5</v>
      </c>
      <c r="E22" s="27" t="s">
        <v>8</v>
      </c>
      <c r="G22"/>
      <c r="I22" s="16"/>
      <c r="J22" s="16"/>
      <c r="K22" s="16"/>
      <c r="L22" s="16"/>
    </row>
  </sheetData>
  <mergeCells count="1">
    <mergeCell ref="A17:B17"/>
  </mergeCells>
  <conditionalFormatting sqref="F6:F9">
    <cfRule type="colorScale" priority="12">
      <colorScale>
        <cfvo type="num" val="0"/>
        <cfvo type="num" val="0.2"/>
        <cfvo type="num" val="0.6"/>
        <color theme="6"/>
        <color rgb="FFFEDA02"/>
        <color rgb="FFC00000"/>
      </colorScale>
    </cfRule>
  </conditionalFormatting>
  <conditionalFormatting sqref="H10">
    <cfRule type="dataBar" priority="11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{B5B26284-6C67-4071-84FE-501D090009DD}</x14:id>
        </ext>
      </extLst>
    </cfRule>
  </conditionalFormatting>
  <conditionalFormatting sqref="H6:H9">
    <cfRule type="dataBar" priority="10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{74ECA41F-64BC-47E7-942E-9C0A48946B72}</x14:id>
        </ext>
      </extLst>
    </cfRule>
  </conditionalFormatting>
  <conditionalFormatting sqref="E6:E9">
    <cfRule type="colorScale" priority="9">
      <colorScale>
        <cfvo type="num" val="0"/>
        <cfvo type="num" val="8"/>
        <color rgb="FF3590E3"/>
        <color rgb="FF74124C"/>
      </colorScale>
    </cfRule>
  </conditionalFormatting>
  <conditionalFormatting sqref="C18:C22">
    <cfRule type="containsText" dxfId="2" priority="1" operator="containsText" text="Tief">
      <formula>NOT(ISERROR(SEARCH("Tief",C18)))</formula>
    </cfRule>
    <cfRule type="containsText" dxfId="1" priority="2" operator="containsText" text="Mittel">
      <formula>NOT(ISERROR(SEARCH("Mittel",C18)))</formula>
    </cfRule>
    <cfRule type="containsText" dxfId="0" priority="3" operator="containsText" text="Hoch">
      <formula>NOT(ISERROR(SEARCH("Hoch",C18)))</formula>
    </cfRule>
  </conditionalFormatting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5B26284-6C67-4071-84FE-501D090009D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H10</xm:sqref>
        </x14:conditionalFormatting>
        <x14:conditionalFormatting xmlns:xm="http://schemas.microsoft.com/office/excel/2006/main">
          <x14:cfRule type="dataBar" id="{74ECA41F-64BC-47E7-942E-9C0A48946B7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H6:H9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4"/>
  <sheetViews>
    <sheetView zoomScale="85" zoomScaleNormal="85" workbookViewId="0"/>
  </sheetViews>
  <sheetFormatPr baseColWidth="10" defaultColWidth="11.42578125" defaultRowHeight="15" x14ac:dyDescent="0.25"/>
  <cols>
    <col min="1" max="1" width="13" customWidth="1"/>
    <col min="2" max="2" width="5.7109375" customWidth="1"/>
    <col min="3" max="3" width="7.85546875" customWidth="1"/>
    <col min="4" max="4" width="9.42578125" customWidth="1"/>
    <col min="5" max="5" width="9.7109375" customWidth="1"/>
    <col min="6" max="6" width="3.28515625" customWidth="1"/>
    <col min="7" max="7" width="9.5703125" customWidth="1"/>
    <col min="8" max="8" width="7.140625" customWidth="1"/>
    <col min="9" max="9" width="9.5703125" customWidth="1"/>
    <col min="10" max="10" width="16.85546875" customWidth="1"/>
    <col min="12" max="12" width="13.7109375" customWidth="1"/>
  </cols>
  <sheetData>
    <row r="1" spans="1:13" x14ac:dyDescent="0.25">
      <c r="H1" s="11" t="s">
        <v>1</v>
      </c>
      <c r="I1" s="17">
        <f>Iterationsplan!C10</f>
        <v>15</v>
      </c>
      <c r="M1" s="6"/>
    </row>
    <row r="2" spans="1:13" x14ac:dyDescent="0.25">
      <c r="H2" s="11" t="s">
        <v>28</v>
      </c>
      <c r="I2" s="18">
        <f>Iterationsplan!G10</f>
        <v>16</v>
      </c>
      <c r="J2" s="2"/>
    </row>
    <row r="4" spans="1:13" s="9" customFormat="1" ht="71.25" customHeight="1" x14ac:dyDescent="0.25">
      <c r="A4" s="14" t="s">
        <v>0</v>
      </c>
      <c r="B4" s="13" t="s">
        <v>5</v>
      </c>
      <c r="C4" s="14" t="s">
        <v>25</v>
      </c>
      <c r="D4" s="14" t="s">
        <v>26</v>
      </c>
      <c r="E4" s="15" t="s">
        <v>27</v>
      </c>
      <c r="F4" s="10"/>
      <c r="H4" s="15"/>
      <c r="I4" s="51" t="s">
        <v>29</v>
      </c>
    </row>
    <row r="5" spans="1:13" x14ac:dyDescent="0.25">
      <c r="A5" s="4">
        <v>41249</v>
      </c>
      <c r="B5" s="1">
        <v>0</v>
      </c>
      <c r="C5" s="7">
        <f>Iterationsplan!$G$10</f>
        <v>16</v>
      </c>
      <c r="D5" s="7">
        <v>3</v>
      </c>
      <c r="E5" s="49">
        <f>C5-D5</f>
        <v>13</v>
      </c>
      <c r="F5" s="2"/>
      <c r="I5" s="52">
        <f>C5</f>
        <v>16</v>
      </c>
    </row>
    <row r="6" spans="1:13" x14ac:dyDescent="0.25">
      <c r="A6" s="4">
        <f>A5+1</f>
        <v>41250</v>
      </c>
      <c r="B6" s="3">
        <f>B5+1</f>
        <v>1</v>
      </c>
      <c r="C6" s="7">
        <f>E5</f>
        <v>13</v>
      </c>
      <c r="D6" s="7">
        <v>0</v>
      </c>
      <c r="E6" s="49">
        <f t="shared" ref="E6:E43" si="0">C6-D6</f>
        <v>13</v>
      </c>
      <c r="F6" s="2"/>
      <c r="I6" s="52">
        <f t="shared" ref="I6:I43" si="1">I5-TEAM_CAPACITY/$B$43</f>
        <v>15.605263157894736</v>
      </c>
    </row>
    <row r="7" spans="1:13" x14ac:dyDescent="0.25">
      <c r="A7" s="4">
        <f t="shared" ref="A7:B43" si="2">A6+1</f>
        <v>41251</v>
      </c>
      <c r="B7" s="3">
        <f t="shared" ref="B7:B19" si="3">B6+1</f>
        <v>2</v>
      </c>
      <c r="C7" s="7">
        <f t="shared" ref="C7:C44" si="4">E6</f>
        <v>13</v>
      </c>
      <c r="D7" s="7">
        <v>2</v>
      </c>
      <c r="E7" s="49">
        <f t="shared" si="0"/>
        <v>11</v>
      </c>
      <c r="F7" s="2"/>
      <c r="I7" s="52">
        <f t="shared" si="1"/>
        <v>15.210526315789473</v>
      </c>
    </row>
    <row r="8" spans="1:13" x14ac:dyDescent="0.25">
      <c r="A8" s="4">
        <f t="shared" si="2"/>
        <v>41252</v>
      </c>
      <c r="B8" s="3">
        <f t="shared" si="3"/>
        <v>3</v>
      </c>
      <c r="C8" s="7">
        <f t="shared" si="4"/>
        <v>11</v>
      </c>
      <c r="D8" s="7">
        <v>0</v>
      </c>
      <c r="E8" s="49">
        <f t="shared" si="0"/>
        <v>11</v>
      </c>
      <c r="F8" s="2"/>
      <c r="I8" s="52">
        <f t="shared" si="1"/>
        <v>14.815789473684209</v>
      </c>
    </row>
    <row r="9" spans="1:13" x14ac:dyDescent="0.25">
      <c r="A9" s="4">
        <f t="shared" si="2"/>
        <v>41253</v>
      </c>
      <c r="B9" s="3">
        <f t="shared" si="3"/>
        <v>4</v>
      </c>
      <c r="C9" s="7">
        <f t="shared" si="4"/>
        <v>11</v>
      </c>
      <c r="D9" s="7">
        <v>4</v>
      </c>
      <c r="E9" s="49">
        <f t="shared" si="0"/>
        <v>7</v>
      </c>
      <c r="F9" s="2"/>
      <c r="I9" s="52">
        <f t="shared" si="1"/>
        <v>14.421052631578945</v>
      </c>
    </row>
    <row r="10" spans="1:13" x14ac:dyDescent="0.25">
      <c r="A10" s="4">
        <f t="shared" si="2"/>
        <v>41254</v>
      </c>
      <c r="B10" s="3">
        <f t="shared" si="3"/>
        <v>5</v>
      </c>
      <c r="C10" s="7">
        <f t="shared" si="4"/>
        <v>7</v>
      </c>
      <c r="D10" s="7">
        <v>0</v>
      </c>
      <c r="E10" s="49">
        <f t="shared" si="0"/>
        <v>7</v>
      </c>
      <c r="F10" s="2"/>
      <c r="I10" s="52">
        <f t="shared" si="1"/>
        <v>14.026315789473681</v>
      </c>
    </row>
    <row r="11" spans="1:13" x14ac:dyDescent="0.25">
      <c r="A11" s="4">
        <f t="shared" si="2"/>
        <v>41255</v>
      </c>
      <c r="B11" s="3">
        <f t="shared" si="3"/>
        <v>6</v>
      </c>
      <c r="C11" s="7">
        <f t="shared" si="4"/>
        <v>7</v>
      </c>
      <c r="D11" s="7">
        <v>0</v>
      </c>
      <c r="E11" s="49">
        <f t="shared" si="0"/>
        <v>7</v>
      </c>
      <c r="F11" s="2"/>
      <c r="I11" s="52">
        <f t="shared" si="1"/>
        <v>13.631578947368418</v>
      </c>
    </row>
    <row r="12" spans="1:13" x14ac:dyDescent="0.25">
      <c r="A12" s="4">
        <f t="shared" si="2"/>
        <v>41256</v>
      </c>
      <c r="B12" s="3">
        <f t="shared" si="3"/>
        <v>7</v>
      </c>
      <c r="C12" s="7">
        <f t="shared" si="4"/>
        <v>7</v>
      </c>
      <c r="D12" s="7">
        <v>3</v>
      </c>
      <c r="E12" s="49">
        <f t="shared" si="0"/>
        <v>4</v>
      </c>
      <c r="F12" s="2"/>
      <c r="I12" s="52">
        <f t="shared" si="1"/>
        <v>13.236842105263154</v>
      </c>
    </row>
    <row r="13" spans="1:13" x14ac:dyDescent="0.25">
      <c r="A13" s="4">
        <f t="shared" si="2"/>
        <v>41257</v>
      </c>
      <c r="B13" s="3">
        <f t="shared" si="3"/>
        <v>8</v>
      </c>
      <c r="C13" s="7">
        <f t="shared" si="4"/>
        <v>4</v>
      </c>
      <c r="D13" s="7">
        <v>0</v>
      </c>
      <c r="E13" s="49">
        <f t="shared" si="0"/>
        <v>4</v>
      </c>
      <c r="F13" s="2"/>
      <c r="I13" s="52">
        <f t="shared" si="1"/>
        <v>12.84210526315789</v>
      </c>
    </row>
    <row r="14" spans="1:13" x14ac:dyDescent="0.25">
      <c r="A14" s="4">
        <f t="shared" si="2"/>
        <v>41258</v>
      </c>
      <c r="B14" s="3">
        <f t="shared" si="3"/>
        <v>9</v>
      </c>
      <c r="C14" s="7">
        <f t="shared" si="4"/>
        <v>4</v>
      </c>
      <c r="D14" s="7">
        <v>0</v>
      </c>
      <c r="E14" s="49">
        <f t="shared" si="0"/>
        <v>4</v>
      </c>
      <c r="F14" s="2"/>
      <c r="I14" s="52">
        <f t="shared" si="1"/>
        <v>12.447368421052627</v>
      </c>
    </row>
    <row r="15" spans="1:13" x14ac:dyDescent="0.25">
      <c r="A15" s="4">
        <f t="shared" si="2"/>
        <v>41259</v>
      </c>
      <c r="B15" s="3">
        <f t="shared" si="3"/>
        <v>10</v>
      </c>
      <c r="C15" s="7">
        <f t="shared" si="4"/>
        <v>4</v>
      </c>
      <c r="D15" s="7">
        <v>0</v>
      </c>
      <c r="E15" s="49">
        <f t="shared" si="0"/>
        <v>4</v>
      </c>
      <c r="F15" s="2"/>
      <c r="I15" s="52">
        <f t="shared" si="1"/>
        <v>12.052631578947363</v>
      </c>
    </row>
    <row r="16" spans="1:13" x14ac:dyDescent="0.25">
      <c r="A16" s="4">
        <f t="shared" si="2"/>
        <v>41260</v>
      </c>
      <c r="B16" s="3">
        <f t="shared" si="3"/>
        <v>11</v>
      </c>
      <c r="C16" s="7">
        <f t="shared" si="4"/>
        <v>4</v>
      </c>
      <c r="D16" s="7">
        <v>0</v>
      </c>
      <c r="E16" s="49">
        <f t="shared" si="0"/>
        <v>4</v>
      </c>
      <c r="F16" s="2"/>
      <c r="I16" s="52">
        <f t="shared" si="1"/>
        <v>11.657894736842099</v>
      </c>
    </row>
    <row r="17" spans="1:9" x14ac:dyDescent="0.25">
      <c r="A17" s="4">
        <f t="shared" si="2"/>
        <v>41261</v>
      </c>
      <c r="B17" s="3">
        <f t="shared" si="3"/>
        <v>12</v>
      </c>
      <c r="C17" s="7">
        <f t="shared" si="4"/>
        <v>4</v>
      </c>
      <c r="D17" s="7">
        <v>0</v>
      </c>
      <c r="E17" s="49">
        <f t="shared" si="0"/>
        <v>4</v>
      </c>
      <c r="F17" s="2"/>
      <c r="I17" s="52">
        <f t="shared" si="1"/>
        <v>11.263157894736835</v>
      </c>
    </row>
    <row r="18" spans="1:9" x14ac:dyDescent="0.25">
      <c r="A18" s="4">
        <f t="shared" si="2"/>
        <v>41262</v>
      </c>
      <c r="B18" s="3">
        <f t="shared" si="3"/>
        <v>13</v>
      </c>
      <c r="C18" s="7">
        <f t="shared" si="4"/>
        <v>4</v>
      </c>
      <c r="D18" s="7">
        <v>0</v>
      </c>
      <c r="E18" s="49">
        <f t="shared" si="0"/>
        <v>4</v>
      </c>
      <c r="F18" s="2"/>
      <c r="I18" s="52">
        <f t="shared" si="1"/>
        <v>10.868421052631572</v>
      </c>
    </row>
    <row r="19" spans="1:9" x14ac:dyDescent="0.25">
      <c r="A19" s="4">
        <f t="shared" si="2"/>
        <v>41263</v>
      </c>
      <c r="B19" s="3">
        <f t="shared" si="3"/>
        <v>14</v>
      </c>
      <c r="C19" s="7">
        <f t="shared" si="4"/>
        <v>4</v>
      </c>
      <c r="D19" s="7">
        <v>0</v>
      </c>
      <c r="E19" s="49">
        <f t="shared" si="0"/>
        <v>4</v>
      </c>
      <c r="F19" s="2"/>
      <c r="I19" s="52">
        <f t="shared" si="1"/>
        <v>10.473684210526308</v>
      </c>
    </row>
    <row r="20" spans="1:9" x14ac:dyDescent="0.25">
      <c r="A20" s="4">
        <f t="shared" si="2"/>
        <v>41264</v>
      </c>
      <c r="B20" s="8">
        <f>B19+1</f>
        <v>15</v>
      </c>
      <c r="C20" s="7">
        <f t="shared" si="4"/>
        <v>4</v>
      </c>
      <c r="D20" s="7">
        <v>0</v>
      </c>
      <c r="E20" s="49">
        <f t="shared" si="0"/>
        <v>4</v>
      </c>
      <c r="F20" s="2"/>
      <c r="I20" s="52">
        <f t="shared" si="1"/>
        <v>10.078947368421044</v>
      </c>
    </row>
    <row r="21" spans="1:9" x14ac:dyDescent="0.25">
      <c r="A21" s="4">
        <f t="shared" si="2"/>
        <v>41265</v>
      </c>
      <c r="B21" s="8">
        <f t="shared" si="2"/>
        <v>16</v>
      </c>
      <c r="C21" s="7">
        <f t="shared" si="4"/>
        <v>4</v>
      </c>
      <c r="D21" s="7">
        <v>0</v>
      </c>
      <c r="E21" s="49">
        <f t="shared" si="0"/>
        <v>4</v>
      </c>
      <c r="I21" s="52">
        <f t="shared" si="1"/>
        <v>9.6842105263157805</v>
      </c>
    </row>
    <row r="22" spans="1:9" x14ac:dyDescent="0.25">
      <c r="A22" s="4">
        <f t="shared" si="2"/>
        <v>41266</v>
      </c>
      <c r="B22" s="8">
        <f t="shared" si="2"/>
        <v>17</v>
      </c>
      <c r="C22" s="7">
        <f t="shared" si="4"/>
        <v>4</v>
      </c>
      <c r="D22" s="7">
        <v>0</v>
      </c>
      <c r="E22" s="49">
        <f t="shared" si="0"/>
        <v>4</v>
      </c>
      <c r="F22" s="12"/>
      <c r="I22" s="52">
        <f t="shared" si="1"/>
        <v>9.2894736842105168</v>
      </c>
    </row>
    <row r="23" spans="1:9" x14ac:dyDescent="0.25">
      <c r="A23" s="4">
        <f t="shared" si="2"/>
        <v>41267</v>
      </c>
      <c r="B23" s="8">
        <f t="shared" si="2"/>
        <v>18</v>
      </c>
      <c r="C23" s="7">
        <f t="shared" si="4"/>
        <v>4</v>
      </c>
      <c r="D23" s="7">
        <v>0</v>
      </c>
      <c r="E23" s="49">
        <f t="shared" si="0"/>
        <v>4</v>
      </c>
      <c r="F23" s="12"/>
      <c r="I23" s="52">
        <f t="shared" si="1"/>
        <v>8.8947368421052531</v>
      </c>
    </row>
    <row r="24" spans="1:9" x14ac:dyDescent="0.25">
      <c r="A24" s="4">
        <f t="shared" si="2"/>
        <v>41268</v>
      </c>
      <c r="B24" s="8">
        <f t="shared" si="2"/>
        <v>19</v>
      </c>
      <c r="C24" s="7">
        <f t="shared" si="4"/>
        <v>4</v>
      </c>
      <c r="D24" s="7">
        <v>0</v>
      </c>
      <c r="E24" s="49">
        <f t="shared" si="0"/>
        <v>4</v>
      </c>
      <c r="F24" s="12"/>
      <c r="I24" s="52">
        <f t="shared" si="1"/>
        <v>8.4999999999999893</v>
      </c>
    </row>
    <row r="25" spans="1:9" x14ac:dyDescent="0.25">
      <c r="A25" s="4">
        <f t="shared" si="2"/>
        <v>41269</v>
      </c>
      <c r="B25" s="8">
        <f t="shared" si="2"/>
        <v>20</v>
      </c>
      <c r="C25" s="7">
        <f t="shared" si="4"/>
        <v>4</v>
      </c>
      <c r="D25" s="7">
        <v>0</v>
      </c>
      <c r="E25" s="49">
        <f t="shared" si="0"/>
        <v>4</v>
      </c>
      <c r="F25" s="12"/>
      <c r="I25" s="52">
        <f t="shared" si="1"/>
        <v>8.1052631578947256</v>
      </c>
    </row>
    <row r="26" spans="1:9" x14ac:dyDescent="0.25">
      <c r="A26" s="4">
        <f t="shared" si="2"/>
        <v>41270</v>
      </c>
      <c r="B26" s="8">
        <f t="shared" si="2"/>
        <v>21</v>
      </c>
      <c r="C26" s="7">
        <f t="shared" si="4"/>
        <v>4</v>
      </c>
      <c r="D26" s="7">
        <v>0</v>
      </c>
      <c r="E26" s="49">
        <f t="shared" si="0"/>
        <v>4</v>
      </c>
      <c r="F26" s="12"/>
      <c r="I26" s="52">
        <f t="shared" si="1"/>
        <v>7.7105263157894628</v>
      </c>
    </row>
    <row r="27" spans="1:9" x14ac:dyDescent="0.25">
      <c r="A27" s="4">
        <f t="shared" si="2"/>
        <v>41271</v>
      </c>
      <c r="B27" s="8">
        <f t="shared" si="2"/>
        <v>22</v>
      </c>
      <c r="C27" s="7">
        <f t="shared" si="4"/>
        <v>4</v>
      </c>
      <c r="D27" s="7">
        <v>0</v>
      </c>
      <c r="E27" s="49">
        <f t="shared" si="0"/>
        <v>4</v>
      </c>
      <c r="F27" s="12"/>
      <c r="I27" s="52">
        <f t="shared" si="1"/>
        <v>7.3157894736842</v>
      </c>
    </row>
    <row r="28" spans="1:9" x14ac:dyDescent="0.25">
      <c r="A28" s="4">
        <f t="shared" si="2"/>
        <v>41272</v>
      </c>
      <c r="B28" s="8">
        <f t="shared" si="2"/>
        <v>23</v>
      </c>
      <c r="C28" s="7">
        <f t="shared" si="4"/>
        <v>4</v>
      </c>
      <c r="D28" s="7">
        <v>0</v>
      </c>
      <c r="E28" s="49">
        <f t="shared" si="0"/>
        <v>4</v>
      </c>
      <c r="F28" s="12"/>
      <c r="I28" s="52">
        <f t="shared" si="1"/>
        <v>6.9210526315789371</v>
      </c>
    </row>
    <row r="29" spans="1:9" x14ac:dyDescent="0.25">
      <c r="A29" s="4">
        <f t="shared" si="2"/>
        <v>41273</v>
      </c>
      <c r="B29" s="8">
        <f t="shared" si="2"/>
        <v>24</v>
      </c>
      <c r="C29" s="7">
        <f t="shared" si="4"/>
        <v>4</v>
      </c>
      <c r="D29" s="7">
        <v>0</v>
      </c>
      <c r="E29" s="49">
        <f t="shared" si="0"/>
        <v>4</v>
      </c>
      <c r="F29" s="12"/>
      <c r="I29" s="52">
        <f t="shared" si="1"/>
        <v>6.5263157894736743</v>
      </c>
    </row>
    <row r="30" spans="1:9" x14ac:dyDescent="0.25">
      <c r="A30" s="4">
        <f t="shared" si="2"/>
        <v>41274</v>
      </c>
      <c r="B30" s="8">
        <f t="shared" si="2"/>
        <v>25</v>
      </c>
      <c r="C30" s="7">
        <f t="shared" si="4"/>
        <v>4</v>
      </c>
      <c r="D30" s="7">
        <v>0</v>
      </c>
      <c r="E30" s="49">
        <f t="shared" si="0"/>
        <v>4</v>
      </c>
      <c r="F30" s="12"/>
      <c r="I30" s="52">
        <f t="shared" si="1"/>
        <v>6.1315789473684115</v>
      </c>
    </row>
    <row r="31" spans="1:9" x14ac:dyDescent="0.25">
      <c r="A31" s="4">
        <f t="shared" si="2"/>
        <v>41275</v>
      </c>
      <c r="B31" s="8">
        <f t="shared" si="2"/>
        <v>26</v>
      </c>
      <c r="C31" s="7">
        <f t="shared" si="4"/>
        <v>4</v>
      </c>
      <c r="D31" s="7">
        <v>0</v>
      </c>
      <c r="E31" s="49">
        <f t="shared" si="0"/>
        <v>4</v>
      </c>
      <c r="F31" s="12"/>
      <c r="I31" s="52">
        <f t="shared" si="1"/>
        <v>5.7368421052631486</v>
      </c>
    </row>
    <row r="32" spans="1:9" x14ac:dyDescent="0.25">
      <c r="A32" s="4">
        <f t="shared" si="2"/>
        <v>41276</v>
      </c>
      <c r="B32" s="8">
        <f t="shared" si="2"/>
        <v>27</v>
      </c>
      <c r="C32" s="7">
        <f t="shared" si="4"/>
        <v>4</v>
      </c>
      <c r="D32" s="7">
        <v>0</v>
      </c>
      <c r="E32" s="49">
        <f t="shared" si="0"/>
        <v>4</v>
      </c>
      <c r="I32" s="52">
        <f t="shared" si="1"/>
        <v>5.3421052631578858</v>
      </c>
    </row>
    <row r="33" spans="1:9" x14ac:dyDescent="0.25">
      <c r="A33" s="4">
        <f t="shared" si="2"/>
        <v>41277</v>
      </c>
      <c r="B33" s="8">
        <f t="shared" si="2"/>
        <v>28</v>
      </c>
      <c r="C33" s="7">
        <f t="shared" si="4"/>
        <v>4</v>
      </c>
      <c r="D33" s="7">
        <v>0</v>
      </c>
      <c r="E33" s="49">
        <f t="shared" si="0"/>
        <v>4</v>
      </c>
      <c r="I33" s="52">
        <f t="shared" si="1"/>
        <v>4.947368421052623</v>
      </c>
    </row>
    <row r="34" spans="1:9" x14ac:dyDescent="0.25">
      <c r="A34" s="4">
        <f t="shared" si="2"/>
        <v>41278</v>
      </c>
      <c r="B34" s="8">
        <f t="shared" si="2"/>
        <v>29</v>
      </c>
      <c r="C34" s="7">
        <f t="shared" si="4"/>
        <v>4</v>
      </c>
      <c r="D34" s="7">
        <v>0</v>
      </c>
      <c r="E34" s="49">
        <f t="shared" si="0"/>
        <v>4</v>
      </c>
      <c r="I34" s="52">
        <f t="shared" si="1"/>
        <v>4.5526315789473601</v>
      </c>
    </row>
    <row r="35" spans="1:9" x14ac:dyDescent="0.25">
      <c r="A35" s="4">
        <f t="shared" si="2"/>
        <v>41279</v>
      </c>
      <c r="B35" s="8">
        <f t="shared" si="2"/>
        <v>30</v>
      </c>
      <c r="C35" s="7">
        <f t="shared" si="4"/>
        <v>4</v>
      </c>
      <c r="D35" s="7">
        <v>0</v>
      </c>
      <c r="E35" s="49">
        <f t="shared" si="0"/>
        <v>4</v>
      </c>
      <c r="I35" s="52">
        <f t="shared" si="1"/>
        <v>4.1578947368420973</v>
      </c>
    </row>
    <row r="36" spans="1:9" x14ac:dyDescent="0.25">
      <c r="A36" s="4">
        <f t="shared" si="2"/>
        <v>41280</v>
      </c>
      <c r="B36" s="8">
        <f t="shared" si="2"/>
        <v>31</v>
      </c>
      <c r="C36" s="7">
        <f t="shared" si="4"/>
        <v>4</v>
      </c>
      <c r="D36" s="7">
        <v>1</v>
      </c>
      <c r="E36" s="49">
        <f t="shared" si="0"/>
        <v>3</v>
      </c>
      <c r="I36" s="52">
        <f t="shared" si="1"/>
        <v>3.763157894736834</v>
      </c>
    </row>
    <row r="37" spans="1:9" x14ac:dyDescent="0.25">
      <c r="A37" s="4">
        <f t="shared" si="2"/>
        <v>41281</v>
      </c>
      <c r="B37" s="8">
        <f t="shared" si="2"/>
        <v>32</v>
      </c>
      <c r="C37" s="7">
        <f t="shared" si="4"/>
        <v>3</v>
      </c>
      <c r="D37" s="7">
        <v>0</v>
      </c>
      <c r="E37" s="49">
        <f t="shared" si="0"/>
        <v>3</v>
      </c>
      <c r="I37" s="52">
        <f t="shared" si="1"/>
        <v>3.3684210526315708</v>
      </c>
    </row>
    <row r="38" spans="1:9" x14ac:dyDescent="0.25">
      <c r="A38" s="4">
        <f t="shared" si="2"/>
        <v>41282</v>
      </c>
      <c r="B38" s="8">
        <f t="shared" si="2"/>
        <v>33</v>
      </c>
      <c r="C38" s="7">
        <f t="shared" si="4"/>
        <v>3</v>
      </c>
      <c r="D38" s="7">
        <v>0</v>
      </c>
      <c r="E38" s="49">
        <f t="shared" si="0"/>
        <v>3</v>
      </c>
      <c r="I38" s="52">
        <f t="shared" si="1"/>
        <v>2.9736842105263075</v>
      </c>
    </row>
    <row r="39" spans="1:9" x14ac:dyDescent="0.25">
      <c r="A39" s="4">
        <f t="shared" si="2"/>
        <v>41283</v>
      </c>
      <c r="B39" s="8">
        <f t="shared" si="2"/>
        <v>34</v>
      </c>
      <c r="C39" s="7">
        <f t="shared" si="4"/>
        <v>3</v>
      </c>
      <c r="D39" s="7">
        <v>0</v>
      </c>
      <c r="E39" s="49">
        <f t="shared" si="0"/>
        <v>3</v>
      </c>
      <c r="I39" s="52">
        <f t="shared" si="1"/>
        <v>2.5789473684210442</v>
      </c>
    </row>
    <row r="40" spans="1:9" x14ac:dyDescent="0.25">
      <c r="A40" s="4">
        <f t="shared" si="2"/>
        <v>41284</v>
      </c>
      <c r="B40" s="8">
        <f t="shared" si="2"/>
        <v>35</v>
      </c>
      <c r="C40" s="7">
        <f t="shared" si="4"/>
        <v>3</v>
      </c>
      <c r="D40" s="7">
        <v>0</v>
      </c>
      <c r="E40" s="49">
        <f t="shared" si="0"/>
        <v>3</v>
      </c>
      <c r="I40" s="52">
        <f t="shared" si="1"/>
        <v>2.1842105263157809</v>
      </c>
    </row>
    <row r="41" spans="1:9" x14ac:dyDescent="0.25">
      <c r="A41" s="4">
        <f t="shared" si="2"/>
        <v>41285</v>
      </c>
      <c r="B41" s="8">
        <f t="shared" si="2"/>
        <v>36</v>
      </c>
      <c r="C41" s="7">
        <f t="shared" si="4"/>
        <v>3</v>
      </c>
      <c r="D41" s="7">
        <v>1</v>
      </c>
      <c r="E41" s="49">
        <f t="shared" si="0"/>
        <v>2</v>
      </c>
      <c r="I41" s="52">
        <f t="shared" si="1"/>
        <v>1.7894736842105177</v>
      </c>
    </row>
    <row r="42" spans="1:9" x14ac:dyDescent="0.25">
      <c r="A42" s="4">
        <f t="shared" si="2"/>
        <v>41286</v>
      </c>
      <c r="B42" s="8">
        <f t="shared" si="2"/>
        <v>37</v>
      </c>
      <c r="C42" s="7">
        <f t="shared" si="4"/>
        <v>2</v>
      </c>
      <c r="D42" s="7">
        <v>2</v>
      </c>
      <c r="E42" s="49">
        <f t="shared" si="0"/>
        <v>0</v>
      </c>
      <c r="I42" s="52">
        <f t="shared" si="1"/>
        <v>1.3947368421052544</v>
      </c>
    </row>
    <row r="43" spans="1:9" x14ac:dyDescent="0.25">
      <c r="A43" s="4">
        <f t="shared" si="2"/>
        <v>41287</v>
      </c>
      <c r="B43" s="8">
        <v>38</v>
      </c>
      <c r="C43" s="7">
        <f t="shared" si="4"/>
        <v>0</v>
      </c>
      <c r="D43" s="7">
        <v>1</v>
      </c>
      <c r="E43" s="49">
        <f t="shared" si="0"/>
        <v>-1</v>
      </c>
      <c r="I43" s="52">
        <f t="shared" si="1"/>
        <v>0.99999999999999123</v>
      </c>
    </row>
    <row r="44" spans="1:9" x14ac:dyDescent="0.25">
      <c r="A44" s="5" t="s">
        <v>2</v>
      </c>
      <c r="B44" s="8">
        <f>B43+1</f>
        <v>39</v>
      </c>
      <c r="C44" s="7">
        <f t="shared" si="4"/>
        <v>-1</v>
      </c>
      <c r="D44" s="7">
        <v>0</v>
      </c>
      <c r="E44" s="19"/>
      <c r="F44" s="2"/>
      <c r="I44" s="50">
        <v>0</v>
      </c>
    </row>
  </sheetData>
  <pageMargins left="0.7" right="0.7" top="0.78740157499999996" bottom="0.78740157499999996" header="0.3" footer="0.3"/>
  <pageSetup paperSize="287" scale="9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4</vt:i4>
      </vt:variant>
    </vt:vector>
  </HeadingPairs>
  <TitlesOfParts>
    <vt:vector size="6" baseType="lpstr">
      <vt:lpstr>Iterationsplan</vt:lpstr>
      <vt:lpstr>Burndown</vt:lpstr>
      <vt:lpstr>NUMDAYS</vt:lpstr>
      <vt:lpstr>SUMTASKS</vt:lpstr>
      <vt:lpstr>TEAM_CAPACITY</vt:lpstr>
      <vt:lpstr>TOLERANCE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Elsener</dc:creator>
  <cp:lastModifiedBy>delsener</cp:lastModifiedBy>
  <cp:lastPrinted>2012-11-02T08:53:47Z</cp:lastPrinted>
  <dcterms:created xsi:type="dcterms:W3CDTF">2011-01-18T13:45:50Z</dcterms:created>
  <dcterms:modified xsi:type="dcterms:W3CDTF">2013-01-13T11:35:38Z</dcterms:modified>
</cp:coreProperties>
</file>