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24240" windowHeight="13680" activeTab="6"/>
  </bookViews>
  <sheets>
    <sheet name="Übersicht" sheetId="5" r:id="rId1"/>
    <sheet name="Iteration 1" sheetId="4" r:id="rId2"/>
    <sheet name="Burndown 1" sheetId="2" r:id="rId3"/>
    <sheet name="Iteration 2" sheetId="6" r:id="rId4"/>
    <sheet name="Burndown 2" sheetId="7" r:id="rId5"/>
    <sheet name="Iteration 3" sheetId="8" r:id="rId6"/>
    <sheet name="Burndown 3" sheetId="9" r:id="rId7"/>
  </sheets>
  <definedNames>
    <definedName name="Arbeitszeit" localSheetId="1">'Iteration 1'!#REF!</definedName>
    <definedName name="Arbeitszeit" localSheetId="3">'Iteration 2'!#REF!</definedName>
    <definedName name="Arbeitszeit" localSheetId="0">Übersicht!#REF!</definedName>
    <definedName name="End" localSheetId="4">'Burndown 2'!#REF!</definedName>
    <definedName name="End" localSheetId="3">'Burndown 1'!#REF!</definedName>
    <definedName name="End" localSheetId="0">'Burndown 1'!#REF!</definedName>
    <definedName name="End">'Burndown 1'!#REF!</definedName>
    <definedName name="INITIAL_TIME_SPENT" localSheetId="4">'Burndown 2'!#REF!</definedName>
    <definedName name="INITIAL_TIME_SPENT" localSheetId="3">'Burndown 1'!#REF!</definedName>
    <definedName name="INITIAL_TIME_SPENT" localSheetId="0">'Burndown 1'!#REF!</definedName>
    <definedName name="INITIAL_TIME_SPENT">'Burndown 1'!#REF!</definedName>
    <definedName name="NUMDAYS" localSheetId="4">'Burndown 2'!$B$26</definedName>
    <definedName name="NUMDAYS">'Burndown 1'!$B$26</definedName>
    <definedName name="Overhead" localSheetId="1">'Iteration 1'!#REF!</definedName>
    <definedName name="Overhead" localSheetId="3">'Iteration 2'!#REF!</definedName>
    <definedName name="Overhead" localSheetId="0">Übersicht!#REF!</definedName>
    <definedName name="Overhead_Externe_MA" localSheetId="4">'Iteration 1'!#REF!</definedName>
    <definedName name="Overhead_Externe_MA" localSheetId="3">'Iteration 2'!#REF!</definedName>
    <definedName name="Overhead_Externe_MA" localSheetId="0">Übersicht!#REF!</definedName>
    <definedName name="Overhead_Externe_MA">'Iteration 1'!#REF!</definedName>
    <definedName name="PROGRESSPERDAY" localSheetId="4">'Burndown 2'!#REF!</definedName>
    <definedName name="PROGRESSPERDAY" localSheetId="3">'Burndown 1'!#REF!</definedName>
    <definedName name="PROGRESSPERDAY" localSheetId="0">'Burndown 1'!#REF!</definedName>
    <definedName name="PROGRESSPERDAY">'Burndown 1'!#REF!</definedName>
    <definedName name="Reserve" localSheetId="4">'Iteration 1'!#REF!</definedName>
    <definedName name="Reserve" localSheetId="3">'Iteration 2'!#REF!</definedName>
    <definedName name="Reserve" localSheetId="0">Übersicht!#REF!</definedName>
    <definedName name="Reserve">'Iteration 1'!#REF!</definedName>
    <definedName name="Sprintdauer" localSheetId="1">'Iteration 1'!#REF!</definedName>
    <definedName name="Sprintdauer" localSheetId="3">'Iteration 2'!#REF!</definedName>
    <definedName name="Sprintdauer" localSheetId="0">Übersicht!#REF!</definedName>
    <definedName name="SUMTASKS" localSheetId="4">'Burndown 2'!$I$2</definedName>
    <definedName name="SUMTASKS">'Burndown 1'!$I$2</definedName>
    <definedName name="TEAM_CAPACITY" localSheetId="4">'Burndown 2'!$I$1</definedName>
    <definedName name="TEAM_CAPACITY">'Burndown 1'!$I$1</definedName>
    <definedName name="TOLERANCE" localSheetId="4">'Burndown 2'!$M$1</definedName>
    <definedName name="TOLERANCE">'Burndown 1'!$M$1</definedName>
    <definedName name="TOTALWEIGHT" localSheetId="4">'Burndown 2'!#REF!</definedName>
    <definedName name="TOTALWEIGHT" localSheetId="3">'Burndown 1'!#REF!</definedName>
    <definedName name="TOTALWEIGHT" localSheetId="0">'Burndown 1'!#REF!</definedName>
    <definedName name="TOTALWEIGHT">'Burndown 1'!#REF!</definedName>
    <definedName name="Velocity" localSheetId="4">'Iteration 1'!#REF!</definedName>
    <definedName name="Velocity" localSheetId="3">'Iteration 2'!#REF!</definedName>
    <definedName name="Velocity" localSheetId="0">Übersicht!#REF!</definedName>
    <definedName name="Velocity">'Iteration 1'!#REF!</definedName>
  </definedNames>
  <calcPr calcId="145621"/>
</workbook>
</file>

<file path=xl/calcChain.xml><?xml version="1.0" encoding="utf-8"?>
<calcChain xmlns="http://schemas.openxmlformats.org/spreadsheetml/2006/main">
  <c r="I6" i="9" l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B6" i="8"/>
  <c r="C6" i="8" s="1"/>
  <c r="C7" i="8"/>
  <c r="B7" i="8"/>
  <c r="B6" i="6"/>
  <c r="A26" i="9" l="1"/>
  <c r="B27" i="9"/>
  <c r="B7" i="9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6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C6" i="9"/>
  <c r="E6" i="9" s="1"/>
  <c r="C7" i="9" s="1"/>
  <c r="E7" i="9" s="1"/>
  <c r="C8" i="9" s="1"/>
  <c r="E8" i="9" s="1"/>
  <c r="C9" i="9" s="1"/>
  <c r="E9" i="9" s="1"/>
  <c r="C10" i="9" s="1"/>
  <c r="E10" i="9" s="1"/>
  <c r="C11" i="9" s="1"/>
  <c r="E11" i="9" s="1"/>
  <c r="C12" i="9" s="1"/>
  <c r="E12" i="9" s="1"/>
  <c r="C13" i="9" s="1"/>
  <c r="E13" i="9" s="1"/>
  <c r="C14" i="9" s="1"/>
  <c r="E14" i="9" s="1"/>
  <c r="C15" i="9" s="1"/>
  <c r="E15" i="9" s="1"/>
  <c r="C16" i="9" s="1"/>
  <c r="E16" i="9" s="1"/>
  <c r="C17" i="9" s="1"/>
  <c r="E17" i="9" s="1"/>
  <c r="C18" i="9" s="1"/>
  <c r="E18" i="9" s="1"/>
  <c r="C19" i="9" s="1"/>
  <c r="E19" i="9" s="1"/>
  <c r="C20" i="9" s="1"/>
  <c r="E20" i="9" s="1"/>
  <c r="C21" i="9" s="1"/>
  <c r="E21" i="9" s="1"/>
  <c r="C22" i="9" s="1"/>
  <c r="E22" i="9" s="1"/>
  <c r="C23" i="9" s="1"/>
  <c r="E23" i="9" s="1"/>
  <c r="C24" i="9" s="1"/>
  <c r="E24" i="9" s="1"/>
  <c r="C25" i="9" s="1"/>
  <c r="E25" i="9" s="1"/>
  <c r="C26" i="9" s="1"/>
  <c r="E26" i="9" s="1"/>
  <c r="C27" i="9" s="1"/>
  <c r="B8" i="8" l="1"/>
  <c r="D6" i="8" l="1"/>
  <c r="C8" i="8"/>
  <c r="D8" i="8" s="1"/>
  <c r="D7" i="8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6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C5" i="7"/>
  <c r="B7" i="6"/>
  <c r="C7" i="6" s="1"/>
  <c r="D7" i="6" s="1"/>
  <c r="B8" i="6"/>
  <c r="I5" i="7" l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E5" i="7"/>
  <c r="C6" i="7" s="1"/>
  <c r="E6" i="7" s="1"/>
  <c r="C7" i="7" s="1"/>
  <c r="E7" i="7" s="1"/>
  <c r="C8" i="7" s="1"/>
  <c r="E8" i="7" s="1"/>
  <c r="C9" i="7" s="1"/>
  <c r="E9" i="7" s="1"/>
  <c r="C10" i="7" s="1"/>
  <c r="E10" i="7" s="1"/>
  <c r="C11" i="7" s="1"/>
  <c r="E11" i="7" s="1"/>
  <c r="C12" i="7" s="1"/>
  <c r="E12" i="7" s="1"/>
  <c r="C13" i="7" s="1"/>
  <c r="E13" i="7" s="1"/>
  <c r="C14" i="7" s="1"/>
  <c r="E14" i="7" s="1"/>
  <c r="C15" i="7" s="1"/>
  <c r="E15" i="7" s="1"/>
  <c r="C16" i="7" s="1"/>
  <c r="E16" i="7" s="1"/>
  <c r="C17" i="7" s="1"/>
  <c r="E17" i="7" s="1"/>
  <c r="C18" i="7" s="1"/>
  <c r="E18" i="7" s="1"/>
  <c r="C19" i="7" s="1"/>
  <c r="E19" i="7" s="1"/>
  <c r="C20" i="7" s="1"/>
  <c r="E20" i="7" s="1"/>
  <c r="C21" i="7" s="1"/>
  <c r="E21" i="7" s="1"/>
  <c r="C22" i="7" s="1"/>
  <c r="E22" i="7" s="1"/>
  <c r="C23" i="7" s="1"/>
  <c r="E23" i="7" s="1"/>
  <c r="C24" i="7" s="1"/>
  <c r="E24" i="7" s="1"/>
  <c r="C25" i="7" s="1"/>
  <c r="E25" i="7" s="1"/>
  <c r="C26" i="7" s="1"/>
  <c r="C6" i="6"/>
  <c r="C8" i="6" s="1"/>
  <c r="D8" i="6" s="1"/>
  <c r="B6" i="4"/>
  <c r="C6" i="4" s="1"/>
  <c r="B7" i="4"/>
  <c r="C7" i="4" s="1"/>
  <c r="G9" i="5"/>
  <c r="G10" i="5"/>
  <c r="G8" i="5"/>
  <c r="F35" i="5"/>
  <c r="D6" i="6" l="1"/>
  <c r="D7" i="4"/>
  <c r="D6" i="4"/>
  <c r="B26" i="2"/>
  <c r="B20" i="2"/>
  <c r="B21" i="2" s="1"/>
  <c r="B22" i="2" s="1"/>
  <c r="B23" i="2" s="1"/>
  <c r="B24" i="2" s="1"/>
  <c r="B25" i="2" s="1"/>
  <c r="E11" i="5"/>
  <c r="G11" i="5" s="1"/>
  <c r="D11" i="5"/>
  <c r="B15" i="2" l="1"/>
  <c r="B16" i="2" s="1"/>
  <c r="B17" i="2" s="1"/>
  <c r="B18" i="2" s="1"/>
  <c r="B19" i="2" s="1"/>
  <c r="B8" i="4" l="1"/>
  <c r="C8" i="4"/>
  <c r="D8" i="4" l="1"/>
  <c r="I1" i="2"/>
  <c r="I2" i="2"/>
  <c r="C5" i="2" s="1"/>
  <c r="E5" i="2" s="1"/>
  <c r="C6" i="2" s="1"/>
  <c r="E6" i="2" s="1"/>
  <c r="C7" i="2" s="1"/>
  <c r="E7" i="2" s="1"/>
  <c r="C8" i="2" s="1"/>
  <c r="E8" i="2" s="1"/>
  <c r="C9" i="2" s="1"/>
  <c r="E9" i="2" s="1"/>
  <c r="C10" i="2" s="1"/>
  <c r="E10" i="2" s="1"/>
  <c r="C11" i="2" s="1"/>
  <c r="E11" i="2" s="1"/>
  <c r="C12" i="2" s="1"/>
  <c r="E12" i="2" s="1"/>
  <c r="C13" i="2" s="1"/>
  <c r="E13" i="2" s="1"/>
  <c r="C14" i="2" s="1"/>
  <c r="E14" i="2" s="1"/>
  <c r="C15" i="2" s="1"/>
  <c r="E15" i="2" s="1"/>
  <c r="C16" i="2" s="1"/>
  <c r="E16" i="2" s="1"/>
  <c r="C17" i="2" s="1"/>
  <c r="E17" i="2" s="1"/>
  <c r="C18" i="2" s="1"/>
  <c r="E18" i="2" s="1"/>
  <c r="C19" i="2" s="1"/>
  <c r="E19" i="2" s="1"/>
  <c r="I5" i="2" l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C20" i="2"/>
  <c r="E20" i="2" s="1"/>
  <c r="C21" i="2" s="1"/>
  <c r="E21" i="2" s="1"/>
  <c r="C22" i="2" s="1"/>
  <c r="E22" i="2" s="1"/>
  <c r="C23" i="2" s="1"/>
  <c r="E23" i="2" s="1"/>
  <c r="C24" i="2" s="1"/>
  <c r="E24" i="2" s="1"/>
  <c r="C25" i="2" s="1"/>
  <c r="E25" i="2" s="1"/>
  <c r="C2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B6" i="2" l="1"/>
  <c r="B7" i="2" l="1"/>
  <c r="B8" i="2" l="1"/>
  <c r="B9" i="2" l="1"/>
  <c r="B10" i="2" s="1"/>
  <c r="B11" i="2" s="1"/>
  <c r="B12" i="2" s="1"/>
  <c r="B13" i="2" s="1"/>
  <c r="B14" i="2" s="1"/>
</calcChain>
</file>

<file path=xl/sharedStrings.xml><?xml version="1.0" encoding="utf-8"?>
<sst xmlns="http://schemas.openxmlformats.org/spreadsheetml/2006/main" count="170" uniqueCount="73">
  <si>
    <t xml:space="preserve"> Tag</t>
  </si>
  <si>
    <t>Teamkapazität</t>
  </si>
  <si>
    <t>End</t>
  </si>
  <si>
    <t>#</t>
  </si>
  <si>
    <t>David Elsener</t>
  </si>
  <si>
    <t>Total</t>
  </si>
  <si>
    <t>Iteration 1</t>
  </si>
  <si>
    <t>Mitglieder</t>
  </si>
  <si>
    <t>Roger Knecht</t>
  </si>
  <si>
    <t>Ressourcen</t>
  </si>
  <si>
    <t>Geplante Tasks</t>
  </si>
  <si>
    <t>Verantwortlicher</t>
  </si>
  <si>
    <t>Fortschritt</t>
  </si>
  <si>
    <t>Aufwand</t>
  </si>
  <si>
    <t xml:space="preserve">Restaufwand </t>
  </si>
  <si>
    <t>Aufgewendete Zeit</t>
  </si>
  <si>
    <t>Verbleibender Aufwand</t>
  </si>
  <si>
    <t>Aufwand (Iterationsstart)</t>
  </si>
  <si>
    <t>Ideallinie</t>
  </si>
  <si>
    <t>Software Projekt 2</t>
  </si>
  <si>
    <t>Roger Knecht, David Elsener</t>
  </si>
  <si>
    <t>Iterationsplanung</t>
  </si>
  <si>
    <t>Geplanter Aufwand RK</t>
  </si>
  <si>
    <t>Geplanter Aufwand DEL</t>
  </si>
  <si>
    <t>Nr.</t>
  </si>
  <si>
    <t>Zeitraum</t>
  </si>
  <si>
    <t>Bemerkung</t>
  </si>
  <si>
    <t>22.03 - 11.04</t>
  </si>
  <si>
    <t>12.04 - 02.05</t>
  </si>
  <si>
    <t>03.05 - 24.05</t>
  </si>
  <si>
    <t>RK: Militär, 08.04 - 11.04</t>
  </si>
  <si>
    <t>RK: Militär, 12.04 - 28.04; DEL: Zivilschutz</t>
  </si>
  <si>
    <t>(22.03. - 11.04.2013)</t>
  </si>
  <si>
    <t>Task</t>
  </si>
  <si>
    <t>David</t>
  </si>
  <si>
    <t>(4h pro Person)</t>
  </si>
  <si>
    <t>Theorie: Aufarbeitung Thematik "Differential Gleichungen"</t>
  </si>
  <si>
    <t>Theorie: Einarbeitung in Thematik "Dynamische Systeme"</t>
  </si>
  <si>
    <t>Infrastruktur (Git Repo, ..)/Java-Projekt aufsetzen</t>
  </si>
  <si>
    <t>Schätzung (h)</t>
  </si>
  <si>
    <t>1h</t>
  </si>
  <si>
    <t>Konzeptionell: Spezifizierung eines konkreten dynamischen Systems</t>
  </si>
  <si>
    <t>(3h pro Person)</t>
  </si>
  <si>
    <t>Dokumentation: 0.5-1 Seite Projektbeschreibung (inkl. des DS)</t>
  </si>
  <si>
    <t>Konzeptionell: GUI Mockups (Anzeige der Grafen)</t>
  </si>
  <si>
    <t>Konzeptionell: Planung der Software-Architektur für generisches Programm zur Einspeisung von dynamischen Systemen</t>
  </si>
  <si>
    <t>Evaluation einer Library für die Generierung der Grafen</t>
  </si>
  <si>
    <t>Implementierung der Logik zur Lösung von Differential Gleichungen</t>
  </si>
  <si>
    <t>Implementierung des Basisprogramms (ohne GUI)</t>
  </si>
  <si>
    <t xml:space="preserve">Basis-GUI (Mainframe, Menu, etc.) implementieren </t>
  </si>
  <si>
    <t>Dokumentation nachführen - Teil 1</t>
  </si>
  <si>
    <t>(2h pro Person)</t>
  </si>
  <si>
    <t>Einbinung der Grafen-Library und Implementierung von geeigneten Schnittstellen zum Zeichnen der Grafen des dynamischen Systems</t>
  </si>
  <si>
    <t xml:space="preserve">GUI und Backend zusammenführen </t>
  </si>
  <si>
    <t>Einspeisung des konkreten dynamischen Systems, erster Testlauf</t>
  </si>
  <si>
    <t>Dokumentation nachführen - Teil 2</t>
  </si>
  <si>
    <t>(1.5h pro Person)</t>
  </si>
  <si>
    <t>Präsentation vorbereiten</t>
  </si>
  <si>
    <t>Puffer / Weitere dynamische Systeme einspeisen</t>
  </si>
  <si>
    <t>Aufwand total</t>
  </si>
  <si>
    <t>Roger</t>
  </si>
  <si>
    <t>Restaufwand</t>
  </si>
  <si>
    <t>(12.04. - 02.05.2013)</t>
  </si>
  <si>
    <t>Iteration 2</t>
  </si>
  <si>
    <t>Iteration 3</t>
  </si>
  <si>
    <t>(03.05. - 24.05.2013)</t>
  </si>
  <si>
    <t>Genauigkeit und Schnelligkeit der Berechnungen verbessern</t>
  </si>
  <si>
    <t>Buttons zur Veränderung von Werten</t>
  </si>
  <si>
    <t>Fuchsbeispiel implementieren</t>
  </si>
  <si>
    <t>Hefebeispiel verbessern</t>
  </si>
  <si>
    <t>Sinusbeispiel implementieren</t>
  </si>
  <si>
    <t>Tests implementieren und Dokumentieren</t>
  </si>
  <si>
    <t>Dokumentation nachführen - Teil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</si>
</sst>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807]ddd\,\ d/mmm"/>
    <numFmt numFmtId="166" formatCode="0.0%"/>
    <numFmt numFmtId="167" formatCode="[h]:mm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26"/>
      <color theme="1" tint="0.249977111117893"/>
      <name val="Candara"/>
      <family val="2"/>
    </font>
    <font>
      <sz val="11"/>
      <color theme="4"/>
      <name val="Calibri"/>
      <family val="2"/>
      <scheme val="minor"/>
    </font>
    <font>
      <b/>
      <i/>
      <sz val="26"/>
      <color theme="0" tint="-0.499984740745262"/>
      <name val="Candara"/>
      <family val="2"/>
    </font>
    <font>
      <i/>
      <sz val="26"/>
      <color theme="0" tint="-0.499984740745262"/>
      <name val="Candara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0" tint="-0.499984740745262"/>
      <name val="Candara"/>
      <family val="2"/>
    </font>
    <font>
      <b/>
      <i/>
      <sz val="18"/>
      <color theme="1" tint="0.249977111117893"/>
      <name val="Candara"/>
      <family val="2"/>
    </font>
    <font>
      <b/>
      <sz val="14"/>
      <color rgb="FF5F5F5F"/>
      <name val="Candara"/>
      <family val="2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CDDD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1" fontId="0" fillId="0" borderId="0" xfId="0" applyNumberFormat="1" applyBorder="1" applyAlignment="1">
      <alignment horizontal="right" vertic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64" fontId="0" fillId="2" borderId="1" xfId="0" applyNumberFormat="1" applyFill="1" applyBorder="1" applyAlignment="1">
      <alignment horizontal="right" vertical="center"/>
    </xf>
    <xf numFmtId="0" fontId="0" fillId="3" borderId="0" xfId="0" applyFill="1" applyAlignment="1">
      <alignment wrapText="1"/>
    </xf>
    <xf numFmtId="1" fontId="1" fillId="3" borderId="0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167" fontId="0" fillId="0" borderId="0" xfId="0" applyNumberFormat="1"/>
    <xf numFmtId="1" fontId="1" fillId="3" borderId="0" xfId="0" applyNumberFormat="1" applyFont="1" applyFill="1" applyBorder="1" applyAlignment="1">
      <alignment horizontal="right" textRotation="90" wrapText="1"/>
    </xf>
    <xf numFmtId="1" fontId="1" fillId="3" borderId="0" xfId="0" applyNumberFormat="1" applyFont="1" applyFill="1" applyBorder="1" applyAlignment="1">
      <alignment textRotation="90" wrapText="1"/>
    </xf>
    <xf numFmtId="0" fontId="1" fillId="3" borderId="0" xfId="0" applyFont="1" applyFill="1" applyAlignment="1">
      <alignment textRotation="90" wrapText="1"/>
    </xf>
    <xf numFmtId="2" fontId="0" fillId="0" borderId="0" xfId="0" applyNumberFormat="1"/>
    <xf numFmtId="2" fontId="0" fillId="2" borderId="1" xfId="0" applyNumberFormat="1" applyFill="1" applyBorder="1" applyAlignment="1">
      <alignment horizontal="right"/>
    </xf>
    <xf numFmtId="2" fontId="0" fillId="2" borderId="1" xfId="0" applyNumberFormat="1" applyFill="1" applyBorder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5" fillId="0" borderId="0" xfId="0" applyFont="1"/>
    <xf numFmtId="0" fontId="1" fillId="0" borderId="0" xfId="0" applyFont="1"/>
    <xf numFmtId="0" fontId="8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164" fontId="9" fillId="6" borderId="6" xfId="0" applyNumberFormat="1" applyFont="1" applyFill="1" applyBorder="1" applyAlignment="1">
      <alignment vertical="center"/>
    </xf>
    <xf numFmtId="164" fontId="10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7" borderId="7" xfId="0" applyFill="1" applyBorder="1"/>
    <xf numFmtId="164" fontId="9" fillId="7" borderId="8" xfId="0" applyNumberFormat="1" applyFont="1" applyFill="1" applyBorder="1"/>
    <xf numFmtId="9" fontId="0" fillId="0" borderId="0" xfId="0" applyNumberFormat="1" applyAlignment="1">
      <alignment horizontal="right"/>
    </xf>
    <xf numFmtId="9" fontId="5" fillId="0" borderId="0" xfId="0" applyNumberFormat="1" applyFont="1"/>
    <xf numFmtId="9" fontId="1" fillId="0" borderId="0" xfId="0" applyNumberFormat="1" applyFont="1"/>
    <xf numFmtId="0" fontId="11" fillId="0" borderId="0" xfId="0" applyFont="1" applyAlignment="1"/>
    <xf numFmtId="0" fontId="3" fillId="5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right"/>
    </xf>
    <xf numFmtId="1" fontId="2" fillId="0" borderId="0" xfId="0" applyNumberFormat="1" applyFont="1"/>
    <xf numFmtId="0" fontId="0" fillId="3" borderId="0" xfId="0" applyFont="1" applyFill="1" applyAlignment="1">
      <alignment textRotation="90" wrapText="1"/>
    </xf>
    <xf numFmtId="0" fontId="12" fillId="0" borderId="0" xfId="0" applyFont="1" applyAlignment="1">
      <alignment horizontal="left"/>
    </xf>
    <xf numFmtId="0" fontId="9" fillId="2" borderId="4" xfId="0" applyFont="1" applyFill="1" applyBorder="1" applyAlignment="1">
      <alignment vertical="center"/>
    </xf>
    <xf numFmtId="0" fontId="13" fillId="0" borderId="0" xfId="0" applyFont="1" applyAlignment="1"/>
    <xf numFmtId="164" fontId="9" fillId="0" borderId="0" xfId="0" applyNumberFormat="1" applyFont="1"/>
    <xf numFmtId="164" fontId="9" fillId="0" borderId="0" xfId="0" applyNumberFormat="1" applyFont="1" applyAlignment="1">
      <alignment horizontal="right"/>
    </xf>
    <xf numFmtId="164" fontId="9" fillId="6" borderId="9" xfId="0" applyNumberFormat="1" applyFont="1" applyFill="1" applyBorder="1" applyAlignment="1">
      <alignment vertical="center"/>
    </xf>
    <xf numFmtId="0" fontId="3" fillId="4" borderId="10" xfId="0" applyFont="1" applyFill="1" applyBorder="1" applyAlignment="1">
      <alignment horizontal="left" vertical="center" wrapText="1"/>
    </xf>
    <xf numFmtId="164" fontId="9" fillId="6" borderId="10" xfId="0" applyNumberFormat="1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9" fillId="0" borderId="0" xfId="0" applyFont="1" applyAlignment="1">
      <alignment horizontal="left"/>
    </xf>
    <xf numFmtId="164" fontId="9" fillId="6" borderId="4" xfId="0" applyNumberFormat="1" applyFont="1" applyFill="1" applyBorder="1" applyAlignment="1">
      <alignment vertical="center"/>
    </xf>
    <xf numFmtId="164" fontId="9" fillId="6" borderId="14" xfId="0" applyNumberFormat="1" applyFont="1" applyFill="1" applyBorder="1" applyAlignment="1">
      <alignment horizontal="right" vertical="center"/>
    </xf>
    <xf numFmtId="0" fontId="15" fillId="0" borderId="0" xfId="0" applyFont="1"/>
    <xf numFmtId="0" fontId="1" fillId="0" borderId="0" xfId="0" applyFont="1" applyAlignment="1">
      <alignment vertical="center"/>
    </xf>
    <xf numFmtId="164" fontId="16" fillId="4" borderId="18" xfId="0" applyNumberFormat="1" applyFont="1" applyFill="1" applyBorder="1" applyAlignment="1">
      <alignment horizontal="right" vertical="center" wrapText="1"/>
    </xf>
    <xf numFmtId="0" fontId="9" fillId="0" borderId="0" xfId="0" applyFont="1" applyAlignment="1">
      <alignment horizontal="right"/>
    </xf>
    <xf numFmtId="0" fontId="3" fillId="4" borderId="2" xfId="0" applyFont="1" applyFill="1" applyBorder="1" applyAlignment="1">
      <alignment horizontal="left" vertical="center" wrapText="1"/>
    </xf>
    <xf numFmtId="164" fontId="9" fillId="6" borderId="4" xfId="0" applyNumberFormat="1" applyFont="1" applyFill="1" applyBorder="1" applyAlignment="1">
      <alignment vertical="center" wrapText="1"/>
    </xf>
    <xf numFmtId="0" fontId="3" fillId="5" borderId="17" xfId="0" applyFont="1" applyFill="1" applyBorder="1" applyAlignment="1">
      <alignment horizontal="left" vertical="center" wrapText="1"/>
    </xf>
    <xf numFmtId="0" fontId="9" fillId="2" borderId="17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9" fillId="8" borderId="4" xfId="0" applyFont="1" applyFill="1" applyBorder="1" applyAlignment="1">
      <alignment vertical="center"/>
    </xf>
    <xf numFmtId="164" fontId="9" fillId="8" borderId="6" xfId="0" applyNumberFormat="1" applyFont="1" applyFill="1" applyBorder="1" applyAlignment="1">
      <alignment vertical="center"/>
    </xf>
    <xf numFmtId="0" fontId="9" fillId="9" borderId="4" xfId="0" applyFont="1" applyFill="1" applyBorder="1" applyAlignment="1">
      <alignment vertical="center"/>
    </xf>
    <xf numFmtId="164" fontId="9" fillId="9" borderId="6" xfId="0" applyNumberFormat="1" applyFont="1" applyFill="1" applyBorder="1" applyAlignment="1">
      <alignment vertical="center"/>
    </xf>
    <xf numFmtId="164" fontId="14" fillId="8" borderId="4" xfId="0" applyNumberFormat="1" applyFont="1" applyFill="1" applyBorder="1" applyAlignment="1">
      <alignment horizontal="left" vertical="center" wrapText="1"/>
    </xf>
    <xf numFmtId="164" fontId="14" fillId="8" borderId="5" xfId="0" applyNumberFormat="1" applyFont="1" applyFill="1" applyBorder="1" applyAlignment="1">
      <alignment horizontal="left" vertical="center" wrapText="1"/>
    </xf>
    <xf numFmtId="164" fontId="14" fillId="9" borderId="4" xfId="0" applyNumberFormat="1" applyFont="1" applyFill="1" applyBorder="1" applyAlignment="1">
      <alignment horizontal="left" vertical="center" wrapText="1"/>
    </xf>
    <xf numFmtId="164" fontId="14" fillId="9" borderId="5" xfId="0" applyNumberFormat="1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center" wrapText="1"/>
    </xf>
    <xf numFmtId="0" fontId="3" fillId="5" borderId="16" xfId="0" applyFont="1" applyFill="1" applyBorder="1" applyAlignment="1">
      <alignment horizontal="left" vertical="center" wrapText="1"/>
    </xf>
    <xf numFmtId="164" fontId="14" fillId="6" borderId="4" xfId="0" applyNumberFormat="1" applyFont="1" applyFill="1" applyBorder="1" applyAlignment="1">
      <alignment horizontal="left" vertical="center" wrapText="1"/>
    </xf>
    <xf numFmtId="164" fontId="14" fillId="6" borderId="5" xfId="0" applyNumberFormat="1" applyFont="1" applyFill="1" applyBorder="1" applyAlignment="1">
      <alignment horizontal="left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3" fillId="5" borderId="19" xfId="0" applyFont="1" applyFill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66FFCC"/>
      <color rgb="FF5F5F5F"/>
      <color rgb="FFFFCC00"/>
      <color rgb="FFFF5050"/>
      <color rgb="FFA83A54"/>
      <color rgb="FF845E67"/>
      <color rgb="FFB387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69793980504834E-2"/>
          <c:y val="9.8618800029205728E-2"/>
          <c:w val="0.88910135428181847"/>
          <c:h val="0.78125041300530507"/>
        </c:manualLayout>
      </c:layout>
      <c:lineChart>
        <c:grouping val="standard"/>
        <c:varyColors val="0"/>
        <c:ser>
          <c:idx val="1"/>
          <c:order val="0"/>
          <c:dLbls>
            <c:numFmt formatCode="#,##0" sourceLinked="0"/>
            <c:spPr>
              <a:solidFill>
                <a:srgbClr val="A83A54"/>
              </a:solidFill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83A54"/>
                </a:solidFill>
                <a:prstDash val="sysDash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numRef>
              <c:f>'Burndown 1'!$A$5:$A$25</c:f>
              <c:numCache>
                <c:formatCode>[$-807]ddd\,\ d/mmm</c:formatCode>
                <c:ptCount val="21"/>
                <c:pt idx="0">
                  <c:v>41355</c:v>
                </c:pt>
                <c:pt idx="1">
                  <c:v>41356</c:v>
                </c:pt>
                <c:pt idx="2">
                  <c:v>41357</c:v>
                </c:pt>
                <c:pt idx="3">
                  <c:v>41358</c:v>
                </c:pt>
                <c:pt idx="4">
                  <c:v>41359</c:v>
                </c:pt>
                <c:pt idx="5">
                  <c:v>41360</c:v>
                </c:pt>
                <c:pt idx="6">
                  <c:v>41361</c:v>
                </c:pt>
                <c:pt idx="7">
                  <c:v>41362</c:v>
                </c:pt>
                <c:pt idx="8">
                  <c:v>41363</c:v>
                </c:pt>
                <c:pt idx="9">
                  <c:v>41364</c:v>
                </c:pt>
                <c:pt idx="10">
                  <c:v>41365</c:v>
                </c:pt>
                <c:pt idx="11">
                  <c:v>41366</c:v>
                </c:pt>
                <c:pt idx="12">
                  <c:v>41367</c:v>
                </c:pt>
                <c:pt idx="13">
                  <c:v>41368</c:v>
                </c:pt>
                <c:pt idx="14">
                  <c:v>41369</c:v>
                </c:pt>
                <c:pt idx="15">
                  <c:v>41370</c:v>
                </c:pt>
                <c:pt idx="16">
                  <c:v>41371</c:v>
                </c:pt>
                <c:pt idx="17">
                  <c:v>41372</c:v>
                </c:pt>
                <c:pt idx="18">
                  <c:v>41373</c:v>
                </c:pt>
                <c:pt idx="19">
                  <c:v>41374</c:v>
                </c:pt>
                <c:pt idx="20">
                  <c:v>41375</c:v>
                </c:pt>
              </c:numCache>
            </c:numRef>
          </c:cat>
          <c:val>
            <c:numRef>
              <c:f>'Burndown 1'!$C$5:$C$26</c:f>
              <c:numCache>
                <c:formatCode>0.0</c:formatCode>
                <c:ptCount val="22"/>
                <c:pt idx="0">
                  <c:v>42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37</c:v>
                </c:pt>
                <c:pt idx="8">
                  <c:v>31</c:v>
                </c:pt>
                <c:pt idx="9">
                  <c:v>27</c:v>
                </c:pt>
                <c:pt idx="10">
                  <c:v>22</c:v>
                </c:pt>
                <c:pt idx="11">
                  <c:v>22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12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</c:ser>
        <c:ser>
          <c:idx val="0"/>
          <c:order val="1"/>
          <c:cat>
            <c:numRef>
              <c:f>'Burndown 1'!$A$5:$A$25</c:f>
              <c:numCache>
                <c:formatCode>[$-807]ddd\,\ d/mmm</c:formatCode>
                <c:ptCount val="21"/>
                <c:pt idx="0">
                  <c:v>41355</c:v>
                </c:pt>
                <c:pt idx="1">
                  <c:v>41356</c:v>
                </c:pt>
                <c:pt idx="2">
                  <c:v>41357</c:v>
                </c:pt>
                <c:pt idx="3">
                  <c:v>41358</c:v>
                </c:pt>
                <c:pt idx="4">
                  <c:v>41359</c:v>
                </c:pt>
                <c:pt idx="5">
                  <c:v>41360</c:v>
                </c:pt>
                <c:pt idx="6">
                  <c:v>41361</c:v>
                </c:pt>
                <c:pt idx="7">
                  <c:v>41362</c:v>
                </c:pt>
                <c:pt idx="8">
                  <c:v>41363</c:v>
                </c:pt>
                <c:pt idx="9">
                  <c:v>41364</c:v>
                </c:pt>
                <c:pt idx="10">
                  <c:v>41365</c:v>
                </c:pt>
                <c:pt idx="11">
                  <c:v>41366</c:v>
                </c:pt>
                <c:pt idx="12">
                  <c:v>41367</c:v>
                </c:pt>
                <c:pt idx="13">
                  <c:v>41368</c:v>
                </c:pt>
                <c:pt idx="14">
                  <c:v>41369</c:v>
                </c:pt>
                <c:pt idx="15">
                  <c:v>41370</c:v>
                </c:pt>
                <c:pt idx="16">
                  <c:v>41371</c:v>
                </c:pt>
                <c:pt idx="17">
                  <c:v>41372</c:v>
                </c:pt>
                <c:pt idx="18">
                  <c:v>41373</c:v>
                </c:pt>
                <c:pt idx="19">
                  <c:v>41374</c:v>
                </c:pt>
                <c:pt idx="20">
                  <c:v>41375</c:v>
                </c:pt>
              </c:numCache>
            </c:numRef>
          </c:cat>
          <c:val>
            <c:numRef>
              <c:f>'Burndown 1'!$I$5:$I$26</c:f>
              <c:numCache>
                <c:formatCode>0</c:formatCode>
                <c:ptCount val="22"/>
                <c:pt idx="0">
                  <c:v>42</c:v>
                </c:pt>
                <c:pt idx="1">
                  <c:v>39.9</c:v>
                </c:pt>
                <c:pt idx="2">
                  <c:v>37.799999999999997</c:v>
                </c:pt>
                <c:pt idx="3">
                  <c:v>35.699999999999996</c:v>
                </c:pt>
                <c:pt idx="4">
                  <c:v>33.599999999999994</c:v>
                </c:pt>
                <c:pt idx="5">
                  <c:v>31.499999999999993</c:v>
                </c:pt>
                <c:pt idx="6">
                  <c:v>29.399999999999991</c:v>
                </c:pt>
                <c:pt idx="7">
                  <c:v>27.29999999999999</c:v>
                </c:pt>
                <c:pt idx="8">
                  <c:v>25.199999999999989</c:v>
                </c:pt>
                <c:pt idx="9">
                  <c:v>23.099999999999987</c:v>
                </c:pt>
                <c:pt idx="10">
                  <c:v>20.999999999999986</c:v>
                </c:pt>
                <c:pt idx="11">
                  <c:v>18.899999999999984</c:v>
                </c:pt>
                <c:pt idx="12">
                  <c:v>16.799999999999983</c:v>
                </c:pt>
                <c:pt idx="13">
                  <c:v>14.699999999999983</c:v>
                </c:pt>
                <c:pt idx="14">
                  <c:v>12.599999999999984</c:v>
                </c:pt>
                <c:pt idx="15">
                  <c:v>10.499999999999984</c:v>
                </c:pt>
                <c:pt idx="16">
                  <c:v>8.3999999999999844</c:v>
                </c:pt>
                <c:pt idx="17">
                  <c:v>6.2999999999999847</c:v>
                </c:pt>
                <c:pt idx="18">
                  <c:v>4.1999999999999851</c:v>
                </c:pt>
                <c:pt idx="19">
                  <c:v>2.099999999999985</c:v>
                </c:pt>
                <c:pt idx="20">
                  <c:v>-1.5099033134902129E-14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19616"/>
        <c:axId val="80321152"/>
      </c:lineChart>
      <c:dateAx>
        <c:axId val="80319616"/>
        <c:scaling>
          <c:orientation val="minMax"/>
        </c:scaling>
        <c:delete val="0"/>
        <c:axPos val="b"/>
        <c:numFmt formatCode="dd/mm" sourceLinked="0"/>
        <c:majorTickMark val="none"/>
        <c:minorTickMark val="out"/>
        <c:tickLblPos val="low"/>
        <c:txPr>
          <a:bodyPr rot="-5400000" vert="horz" anchor="ctr" anchorCtr="1"/>
          <a:lstStyle/>
          <a:p>
            <a:pPr>
              <a:defRPr sz="1000" b="1" i="0" baseline="0"/>
            </a:pPr>
            <a:endParaRPr lang="de-DE"/>
          </a:p>
        </c:txPr>
        <c:crossAx val="80321152"/>
        <c:crossesAt val="0"/>
        <c:auto val="1"/>
        <c:lblOffset val="0"/>
        <c:baseTimeUnit val="days"/>
        <c:majorUnit val="1"/>
        <c:majorTimeUnit val="days"/>
        <c:minorUnit val="1"/>
        <c:minorTimeUnit val="days"/>
      </c:dateAx>
      <c:valAx>
        <c:axId val="80321152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in"/>
        <c:minorTickMark val="out"/>
        <c:tickLblPos val="nextTo"/>
        <c:spPr>
          <a:ln w="12700"/>
        </c:spPr>
        <c:txPr>
          <a:bodyPr/>
          <a:lstStyle/>
          <a:p>
            <a:pPr>
              <a:defRPr sz="1100" b="0" i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de-DE"/>
          </a:p>
        </c:txPr>
        <c:crossAx val="80319616"/>
        <c:crossesAt val="41221"/>
        <c:crossBetween val="midCat"/>
        <c:majorUnit val="2"/>
        <c:minorUnit val="1"/>
      </c:valAx>
    </c:plotArea>
    <c:plotVisOnly val="1"/>
    <c:dispBlanksAs val="gap"/>
    <c:showDLblsOverMax val="0"/>
  </c:chart>
  <c:spPr>
    <a:gradFill>
      <a:gsLst>
        <a:gs pos="0">
          <a:sysClr val="window" lastClr="FFFFFF"/>
        </a:gs>
        <a:gs pos="100000">
          <a:schemeClr val="bg1">
            <a:lumMod val="95000"/>
          </a:schemeClr>
        </a:gs>
      </a:gsLst>
      <a:lin ang="5400000" scaled="0"/>
    </a:gradFill>
  </c:spPr>
  <c:printSettings>
    <c:headerFooter/>
    <c:pageMargins b="0.78740157499999996" l="0.70000000000000062" r="0.70000000000000062" t="0.78740157499999996" header="0.31496062992127266" footer="0.31496062992127266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69793980504834E-2"/>
          <c:y val="9.8618800029205728E-2"/>
          <c:w val="0.88910135428181847"/>
          <c:h val="0.78125041300530507"/>
        </c:manualLayout>
      </c:layout>
      <c:lineChart>
        <c:grouping val="standard"/>
        <c:varyColors val="0"/>
        <c:ser>
          <c:idx val="1"/>
          <c:order val="0"/>
          <c:dLbls>
            <c:numFmt formatCode="#,##0" sourceLinked="0"/>
            <c:spPr>
              <a:solidFill>
                <a:srgbClr val="A83A54"/>
              </a:solidFill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83A54"/>
                </a:solidFill>
                <a:prstDash val="sysDash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numRef>
              <c:f>'Burndown 2'!$A$5:$A$25</c:f>
              <c:numCache>
                <c:formatCode>[$-807]ddd\,\ d/mmm</c:formatCode>
                <c:ptCount val="21"/>
                <c:pt idx="0">
                  <c:v>41376</c:v>
                </c:pt>
                <c:pt idx="1">
                  <c:v>41377</c:v>
                </c:pt>
                <c:pt idx="2">
                  <c:v>41378</c:v>
                </c:pt>
                <c:pt idx="3">
                  <c:v>41379</c:v>
                </c:pt>
                <c:pt idx="4">
                  <c:v>41380</c:v>
                </c:pt>
                <c:pt idx="5">
                  <c:v>41381</c:v>
                </c:pt>
                <c:pt idx="6">
                  <c:v>41382</c:v>
                </c:pt>
                <c:pt idx="7">
                  <c:v>41383</c:v>
                </c:pt>
                <c:pt idx="8">
                  <c:v>41384</c:v>
                </c:pt>
                <c:pt idx="9">
                  <c:v>41385</c:v>
                </c:pt>
                <c:pt idx="10">
                  <c:v>41386</c:v>
                </c:pt>
                <c:pt idx="11">
                  <c:v>41387</c:v>
                </c:pt>
                <c:pt idx="12">
                  <c:v>41388</c:v>
                </c:pt>
                <c:pt idx="13">
                  <c:v>41389</c:v>
                </c:pt>
                <c:pt idx="14">
                  <c:v>41390</c:v>
                </c:pt>
                <c:pt idx="15">
                  <c:v>41391</c:v>
                </c:pt>
                <c:pt idx="16">
                  <c:v>41392</c:v>
                </c:pt>
                <c:pt idx="17">
                  <c:v>41393</c:v>
                </c:pt>
                <c:pt idx="18">
                  <c:v>41394</c:v>
                </c:pt>
                <c:pt idx="19">
                  <c:v>41395</c:v>
                </c:pt>
                <c:pt idx="20">
                  <c:v>41396</c:v>
                </c:pt>
              </c:numCache>
            </c:numRef>
          </c:cat>
          <c:val>
            <c:numRef>
              <c:f>'Burndown 2'!$C$5:$C$26</c:f>
              <c:numCache>
                <c:formatCode>0.0</c:formatCode>
                <c:ptCount val="22"/>
                <c:pt idx="0">
                  <c:v>48</c:v>
                </c:pt>
                <c:pt idx="1">
                  <c:v>45</c:v>
                </c:pt>
                <c:pt idx="2">
                  <c:v>41</c:v>
                </c:pt>
                <c:pt idx="3">
                  <c:v>40</c:v>
                </c:pt>
                <c:pt idx="4">
                  <c:v>40</c:v>
                </c:pt>
                <c:pt idx="5">
                  <c:v>34</c:v>
                </c:pt>
                <c:pt idx="6">
                  <c:v>34</c:v>
                </c:pt>
                <c:pt idx="7">
                  <c:v>33</c:v>
                </c:pt>
                <c:pt idx="8">
                  <c:v>33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23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15</c:v>
                </c:pt>
                <c:pt idx="17">
                  <c:v>10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0"/>
          <c:order val="1"/>
          <c:cat>
            <c:numRef>
              <c:f>'Burndown 2'!$A$5:$A$25</c:f>
              <c:numCache>
                <c:formatCode>[$-807]ddd\,\ d/mmm</c:formatCode>
                <c:ptCount val="21"/>
                <c:pt idx="0">
                  <c:v>41376</c:v>
                </c:pt>
                <c:pt idx="1">
                  <c:v>41377</c:v>
                </c:pt>
                <c:pt idx="2">
                  <c:v>41378</c:v>
                </c:pt>
                <c:pt idx="3">
                  <c:v>41379</c:v>
                </c:pt>
                <c:pt idx="4">
                  <c:v>41380</c:v>
                </c:pt>
                <c:pt idx="5">
                  <c:v>41381</c:v>
                </c:pt>
                <c:pt idx="6">
                  <c:v>41382</c:v>
                </c:pt>
                <c:pt idx="7">
                  <c:v>41383</c:v>
                </c:pt>
                <c:pt idx="8">
                  <c:v>41384</c:v>
                </c:pt>
                <c:pt idx="9">
                  <c:v>41385</c:v>
                </c:pt>
                <c:pt idx="10">
                  <c:v>41386</c:v>
                </c:pt>
                <c:pt idx="11">
                  <c:v>41387</c:v>
                </c:pt>
                <c:pt idx="12">
                  <c:v>41388</c:v>
                </c:pt>
                <c:pt idx="13">
                  <c:v>41389</c:v>
                </c:pt>
                <c:pt idx="14">
                  <c:v>41390</c:v>
                </c:pt>
                <c:pt idx="15">
                  <c:v>41391</c:v>
                </c:pt>
                <c:pt idx="16">
                  <c:v>41392</c:v>
                </c:pt>
                <c:pt idx="17">
                  <c:v>41393</c:v>
                </c:pt>
                <c:pt idx="18">
                  <c:v>41394</c:v>
                </c:pt>
                <c:pt idx="19">
                  <c:v>41395</c:v>
                </c:pt>
                <c:pt idx="20">
                  <c:v>41396</c:v>
                </c:pt>
              </c:numCache>
            </c:numRef>
          </c:cat>
          <c:val>
            <c:numRef>
              <c:f>'Burndown 2'!$I$5:$I$26</c:f>
              <c:numCache>
                <c:formatCode>0</c:formatCode>
                <c:ptCount val="22"/>
                <c:pt idx="0">
                  <c:v>48</c:v>
                </c:pt>
                <c:pt idx="1">
                  <c:v>45.6</c:v>
                </c:pt>
                <c:pt idx="2">
                  <c:v>43.2</c:v>
                </c:pt>
                <c:pt idx="3">
                  <c:v>40.800000000000004</c:v>
                </c:pt>
                <c:pt idx="4">
                  <c:v>38.400000000000006</c:v>
                </c:pt>
                <c:pt idx="5">
                  <c:v>36.000000000000007</c:v>
                </c:pt>
                <c:pt idx="6">
                  <c:v>33.600000000000009</c:v>
                </c:pt>
                <c:pt idx="7">
                  <c:v>31.20000000000001</c:v>
                </c:pt>
                <c:pt idx="8">
                  <c:v>28.800000000000011</c:v>
                </c:pt>
                <c:pt idx="9">
                  <c:v>26.400000000000013</c:v>
                </c:pt>
                <c:pt idx="10">
                  <c:v>24.000000000000014</c:v>
                </c:pt>
                <c:pt idx="11">
                  <c:v>21.600000000000016</c:v>
                </c:pt>
                <c:pt idx="12">
                  <c:v>19.200000000000017</c:v>
                </c:pt>
                <c:pt idx="13">
                  <c:v>16.800000000000018</c:v>
                </c:pt>
                <c:pt idx="14">
                  <c:v>14.400000000000018</c:v>
                </c:pt>
                <c:pt idx="15">
                  <c:v>12.000000000000018</c:v>
                </c:pt>
                <c:pt idx="16">
                  <c:v>9.6000000000000174</c:v>
                </c:pt>
                <c:pt idx="17">
                  <c:v>7.2000000000000171</c:v>
                </c:pt>
                <c:pt idx="18">
                  <c:v>4.8000000000000167</c:v>
                </c:pt>
                <c:pt idx="19">
                  <c:v>2.4000000000000168</c:v>
                </c:pt>
                <c:pt idx="20">
                  <c:v>1.6875389974302379E-14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28352"/>
        <c:axId val="84234240"/>
      </c:lineChart>
      <c:dateAx>
        <c:axId val="84228352"/>
        <c:scaling>
          <c:orientation val="minMax"/>
        </c:scaling>
        <c:delete val="0"/>
        <c:axPos val="b"/>
        <c:numFmt formatCode="dd/mm" sourceLinked="0"/>
        <c:majorTickMark val="none"/>
        <c:minorTickMark val="out"/>
        <c:tickLblPos val="low"/>
        <c:txPr>
          <a:bodyPr rot="-5400000" vert="horz" anchor="ctr" anchorCtr="1"/>
          <a:lstStyle/>
          <a:p>
            <a:pPr>
              <a:defRPr sz="1000" b="1" i="0" baseline="0"/>
            </a:pPr>
            <a:endParaRPr lang="de-DE"/>
          </a:p>
        </c:txPr>
        <c:crossAx val="84234240"/>
        <c:crossesAt val="0"/>
        <c:auto val="1"/>
        <c:lblOffset val="0"/>
        <c:baseTimeUnit val="days"/>
        <c:majorUnit val="1"/>
        <c:majorTimeUnit val="days"/>
        <c:minorUnit val="1"/>
        <c:minorTimeUnit val="days"/>
      </c:dateAx>
      <c:valAx>
        <c:axId val="84234240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in"/>
        <c:minorTickMark val="out"/>
        <c:tickLblPos val="nextTo"/>
        <c:spPr>
          <a:ln w="12700"/>
        </c:spPr>
        <c:txPr>
          <a:bodyPr/>
          <a:lstStyle/>
          <a:p>
            <a:pPr>
              <a:defRPr sz="1100" b="0" i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de-DE"/>
          </a:p>
        </c:txPr>
        <c:crossAx val="84228352"/>
        <c:crossesAt val="41221"/>
        <c:crossBetween val="midCat"/>
        <c:majorUnit val="2"/>
        <c:minorUnit val="1"/>
      </c:valAx>
    </c:plotArea>
    <c:plotVisOnly val="1"/>
    <c:dispBlanksAs val="gap"/>
    <c:showDLblsOverMax val="0"/>
  </c:chart>
  <c:spPr>
    <a:gradFill>
      <a:gsLst>
        <a:gs pos="0">
          <a:sysClr val="window" lastClr="FFFFFF"/>
        </a:gs>
        <a:gs pos="100000">
          <a:schemeClr val="bg1">
            <a:lumMod val="95000"/>
          </a:schemeClr>
        </a:gs>
      </a:gsLst>
      <a:lin ang="5400000" scaled="0"/>
    </a:gradFill>
  </c:spPr>
  <c:printSettings>
    <c:headerFooter/>
    <c:pageMargins b="0.78740157499999996" l="0.70000000000000062" r="0.70000000000000062" t="0.78740157499999996" header="0.31496062992127266" footer="0.31496062992127266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69793980504834E-2"/>
          <c:y val="9.8618800029205728E-2"/>
          <c:w val="0.88910135428181847"/>
          <c:h val="0.78125041300530507"/>
        </c:manualLayout>
      </c:layout>
      <c:lineChart>
        <c:grouping val="standard"/>
        <c:varyColors val="0"/>
        <c:ser>
          <c:idx val="1"/>
          <c:order val="0"/>
          <c:dLbls>
            <c:numFmt formatCode="#,##0" sourceLinked="0"/>
            <c:spPr>
              <a:solidFill>
                <a:srgbClr val="A83A54"/>
              </a:solidFill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83A54"/>
                </a:solidFill>
                <a:prstDash val="sysDash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numRef>
              <c:f>'Burndown 3'!$A$5:$A$26</c:f>
              <c:numCache>
                <c:formatCode>[$-807]ddd\,\ d/mmm</c:formatCode>
                <c:ptCount val="22"/>
                <c:pt idx="0">
                  <c:v>41397</c:v>
                </c:pt>
                <c:pt idx="1">
                  <c:v>41398</c:v>
                </c:pt>
                <c:pt idx="2">
                  <c:v>41399</c:v>
                </c:pt>
                <c:pt idx="3">
                  <c:v>41400</c:v>
                </c:pt>
                <c:pt idx="4">
                  <c:v>41401</c:v>
                </c:pt>
                <c:pt idx="5">
                  <c:v>41402</c:v>
                </c:pt>
                <c:pt idx="6">
                  <c:v>41403</c:v>
                </c:pt>
                <c:pt idx="7">
                  <c:v>41404</c:v>
                </c:pt>
                <c:pt idx="8">
                  <c:v>41405</c:v>
                </c:pt>
                <c:pt idx="9">
                  <c:v>41406</c:v>
                </c:pt>
                <c:pt idx="10">
                  <c:v>41407</c:v>
                </c:pt>
                <c:pt idx="11">
                  <c:v>41408</c:v>
                </c:pt>
                <c:pt idx="12">
                  <c:v>41409</c:v>
                </c:pt>
                <c:pt idx="13">
                  <c:v>41410</c:v>
                </c:pt>
                <c:pt idx="14">
                  <c:v>41411</c:v>
                </c:pt>
                <c:pt idx="15">
                  <c:v>41412</c:v>
                </c:pt>
                <c:pt idx="16">
                  <c:v>41413</c:v>
                </c:pt>
                <c:pt idx="17">
                  <c:v>41414</c:v>
                </c:pt>
                <c:pt idx="18">
                  <c:v>41415</c:v>
                </c:pt>
                <c:pt idx="19">
                  <c:v>41416</c:v>
                </c:pt>
                <c:pt idx="20">
                  <c:v>41417</c:v>
                </c:pt>
                <c:pt idx="21">
                  <c:v>41418</c:v>
                </c:pt>
              </c:numCache>
            </c:numRef>
          </c:cat>
          <c:val>
            <c:numRef>
              <c:f>'Burndown 3'!$C$5:$C$27</c:f>
              <c:numCache>
                <c:formatCode>0.0</c:formatCode>
                <c:ptCount val="23"/>
                <c:pt idx="0">
                  <c:v>35</c:v>
                </c:pt>
                <c:pt idx="1">
                  <c:v>35</c:v>
                </c:pt>
                <c:pt idx="2">
                  <c:v>31</c:v>
                </c:pt>
                <c:pt idx="3">
                  <c:v>28</c:v>
                </c:pt>
                <c:pt idx="4">
                  <c:v>25</c:v>
                </c:pt>
                <c:pt idx="5">
                  <c:v>25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16</c:v>
                </c:pt>
                <c:pt idx="10">
                  <c:v>16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10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0"/>
          <c:order val="1"/>
          <c:cat>
            <c:numRef>
              <c:f>'Burndown 3'!$A$5:$A$26</c:f>
              <c:numCache>
                <c:formatCode>[$-807]ddd\,\ d/mmm</c:formatCode>
                <c:ptCount val="22"/>
                <c:pt idx="0">
                  <c:v>41397</c:v>
                </c:pt>
                <c:pt idx="1">
                  <c:v>41398</c:v>
                </c:pt>
                <c:pt idx="2">
                  <c:v>41399</c:v>
                </c:pt>
                <c:pt idx="3">
                  <c:v>41400</c:v>
                </c:pt>
                <c:pt idx="4">
                  <c:v>41401</c:v>
                </c:pt>
                <c:pt idx="5">
                  <c:v>41402</c:v>
                </c:pt>
                <c:pt idx="6">
                  <c:v>41403</c:v>
                </c:pt>
                <c:pt idx="7">
                  <c:v>41404</c:v>
                </c:pt>
                <c:pt idx="8">
                  <c:v>41405</c:v>
                </c:pt>
                <c:pt idx="9">
                  <c:v>41406</c:v>
                </c:pt>
                <c:pt idx="10">
                  <c:v>41407</c:v>
                </c:pt>
                <c:pt idx="11">
                  <c:v>41408</c:v>
                </c:pt>
                <c:pt idx="12">
                  <c:v>41409</c:v>
                </c:pt>
                <c:pt idx="13">
                  <c:v>41410</c:v>
                </c:pt>
                <c:pt idx="14">
                  <c:v>41411</c:v>
                </c:pt>
                <c:pt idx="15">
                  <c:v>41412</c:v>
                </c:pt>
                <c:pt idx="16">
                  <c:v>41413</c:v>
                </c:pt>
                <c:pt idx="17">
                  <c:v>41414</c:v>
                </c:pt>
                <c:pt idx="18">
                  <c:v>41415</c:v>
                </c:pt>
                <c:pt idx="19">
                  <c:v>41416</c:v>
                </c:pt>
                <c:pt idx="20">
                  <c:v>41417</c:v>
                </c:pt>
                <c:pt idx="21">
                  <c:v>41418</c:v>
                </c:pt>
              </c:numCache>
            </c:numRef>
          </c:cat>
          <c:val>
            <c:numRef>
              <c:f>'Burndown 3'!$I$5:$I$26</c:f>
              <c:numCache>
                <c:formatCode>0</c:formatCode>
                <c:ptCount val="22"/>
                <c:pt idx="0">
                  <c:v>35</c:v>
                </c:pt>
                <c:pt idx="1">
                  <c:v>33.32</c:v>
                </c:pt>
                <c:pt idx="2">
                  <c:v>31.64</c:v>
                </c:pt>
                <c:pt idx="3">
                  <c:v>29.96</c:v>
                </c:pt>
                <c:pt idx="4">
                  <c:v>28.28</c:v>
                </c:pt>
                <c:pt idx="5">
                  <c:v>26.6</c:v>
                </c:pt>
                <c:pt idx="6">
                  <c:v>24.92</c:v>
                </c:pt>
                <c:pt idx="7">
                  <c:v>23.240000000000002</c:v>
                </c:pt>
                <c:pt idx="8">
                  <c:v>21.560000000000002</c:v>
                </c:pt>
                <c:pt idx="9">
                  <c:v>19.880000000000003</c:v>
                </c:pt>
                <c:pt idx="10">
                  <c:v>18.200000000000003</c:v>
                </c:pt>
                <c:pt idx="11">
                  <c:v>16.520000000000003</c:v>
                </c:pt>
                <c:pt idx="12">
                  <c:v>14.840000000000003</c:v>
                </c:pt>
                <c:pt idx="13">
                  <c:v>13.160000000000004</c:v>
                </c:pt>
                <c:pt idx="14">
                  <c:v>11.480000000000004</c:v>
                </c:pt>
                <c:pt idx="15">
                  <c:v>9.8000000000000043</c:v>
                </c:pt>
                <c:pt idx="16">
                  <c:v>8.1200000000000045</c:v>
                </c:pt>
                <c:pt idx="17">
                  <c:v>6.4400000000000048</c:v>
                </c:pt>
                <c:pt idx="18">
                  <c:v>4.7600000000000051</c:v>
                </c:pt>
                <c:pt idx="19">
                  <c:v>3.0800000000000054</c:v>
                </c:pt>
                <c:pt idx="20">
                  <c:v>1.4000000000000055</c:v>
                </c:pt>
                <c:pt idx="21">
                  <c:v>-0.27999999999999448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39872"/>
        <c:axId val="86245760"/>
      </c:lineChart>
      <c:dateAx>
        <c:axId val="86239872"/>
        <c:scaling>
          <c:orientation val="minMax"/>
        </c:scaling>
        <c:delete val="0"/>
        <c:axPos val="b"/>
        <c:numFmt formatCode="dd/mm" sourceLinked="0"/>
        <c:majorTickMark val="none"/>
        <c:minorTickMark val="out"/>
        <c:tickLblPos val="low"/>
        <c:txPr>
          <a:bodyPr rot="-5400000" vert="horz" anchor="ctr" anchorCtr="1"/>
          <a:lstStyle/>
          <a:p>
            <a:pPr>
              <a:defRPr sz="1000" b="1" i="0" baseline="0"/>
            </a:pPr>
            <a:endParaRPr lang="de-DE"/>
          </a:p>
        </c:txPr>
        <c:crossAx val="86245760"/>
        <c:crossesAt val="0"/>
        <c:auto val="1"/>
        <c:lblOffset val="0"/>
        <c:baseTimeUnit val="days"/>
        <c:majorUnit val="1"/>
        <c:majorTimeUnit val="days"/>
        <c:minorUnit val="1"/>
        <c:minorTimeUnit val="days"/>
      </c:dateAx>
      <c:valAx>
        <c:axId val="86245760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in"/>
        <c:minorTickMark val="out"/>
        <c:tickLblPos val="nextTo"/>
        <c:spPr>
          <a:ln w="12700"/>
        </c:spPr>
        <c:txPr>
          <a:bodyPr/>
          <a:lstStyle/>
          <a:p>
            <a:pPr>
              <a:defRPr sz="1100" b="0" i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de-DE"/>
          </a:p>
        </c:txPr>
        <c:crossAx val="86239872"/>
        <c:crossesAt val="41221"/>
        <c:crossBetween val="midCat"/>
        <c:majorUnit val="2"/>
        <c:minorUnit val="1"/>
      </c:valAx>
    </c:plotArea>
    <c:plotVisOnly val="1"/>
    <c:dispBlanksAs val="gap"/>
    <c:showDLblsOverMax val="0"/>
  </c:chart>
  <c:spPr>
    <a:gradFill>
      <a:gsLst>
        <a:gs pos="0">
          <a:sysClr val="window" lastClr="FFFFFF"/>
        </a:gs>
        <a:gs pos="100000">
          <a:schemeClr val="bg1">
            <a:lumMod val="95000"/>
          </a:schemeClr>
        </a:gs>
      </a:gsLst>
      <a:lin ang="5400000" scaled="0"/>
    </a:gradFill>
  </c:spPr>
  <c:printSettings>
    <c:headerFooter/>
    <c:pageMargins b="0.78740157499999996" l="0.70000000000000062" r="0.70000000000000062" t="0.78740157499999996" header="0.31496062992127266" footer="0.3149606299212726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201709</xdr:colOff>
      <xdr:row>0</xdr:row>
      <xdr:rowOff>87964</xdr:rowOff>
    </xdr:from>
    <xdr:to>
      <xdr:col>21</xdr:col>
      <xdr:colOff>313764</xdr:colOff>
      <xdr:row>32</xdr:row>
      <xdr:rowOff>11764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0.12719</cdr:x>
      <cdr:y>0.02092</cdr:y>
    </cdr:from>
    <cdr:to>
      <cdr:x>0.9386</cdr:x>
      <cdr:y>0.09224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198158" y="136097"/>
          <a:ext cx="7643665" cy="463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CH" sz="2400" b="1"/>
            <a:t>Burndown Chart </a:t>
          </a:r>
          <a:r>
            <a:rPr lang="de-CH" sz="2400"/>
            <a:t>|</a:t>
          </a:r>
          <a:r>
            <a:rPr lang="de-CH" sz="2400" baseline="0"/>
            <a:t> Iteration 1 |  22.03. - 11.04.2013</a:t>
          </a:r>
        </a:p>
      </cdr:txBody>
    </cdr:sp>
  </cdr:relSizeAnchor>
  <cdr:relSizeAnchor xmlns:cdr="http://schemas.openxmlformats.org/drawingml/2006/chartDrawing">
    <cdr:from>
      <cdr:x>0.5693</cdr:x>
      <cdr:y>0.20093</cdr:y>
    </cdr:from>
    <cdr:to>
      <cdr:x>0.76926</cdr:x>
      <cdr:y>0.25029</cdr:y>
    </cdr:to>
    <cdr:sp macro="" textlink="">
      <cdr:nvSpPr>
        <cdr:cNvPr id="4" name="Abgerundetes Rechteck 3"/>
        <cdr:cNvSpPr/>
      </cdr:nvSpPr>
      <cdr:spPr>
        <a:xfrm xmlns:a="http://schemas.openxmlformats.org/drawingml/2006/main">
          <a:off x="5562935" y="1353638"/>
          <a:ext cx="1953914" cy="332537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rgbClr val="A83A54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Verbleibender Aufwand</a:t>
          </a:r>
        </a:p>
      </cdr:txBody>
    </cdr:sp>
  </cdr:relSizeAnchor>
  <cdr:relSizeAnchor xmlns:cdr="http://schemas.openxmlformats.org/drawingml/2006/chartDrawing">
    <cdr:from>
      <cdr:x>0.08636</cdr:x>
      <cdr:y>0.32726</cdr:y>
    </cdr:from>
    <cdr:to>
      <cdr:x>0.27205</cdr:x>
      <cdr:y>0.38469</cdr:y>
    </cdr:to>
    <cdr:sp macro="" textlink="">
      <cdr:nvSpPr>
        <cdr:cNvPr id="6" name="Abgerundetes Rechteck 5"/>
        <cdr:cNvSpPr/>
      </cdr:nvSpPr>
      <cdr:spPr>
        <a:xfrm xmlns:a="http://schemas.openxmlformats.org/drawingml/2006/main">
          <a:off x="843836" y="2204768"/>
          <a:ext cx="1814475" cy="386905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chemeClr val="accent1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Ideallinie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201709</xdr:colOff>
      <xdr:row>0</xdr:row>
      <xdr:rowOff>87964</xdr:rowOff>
    </xdr:from>
    <xdr:to>
      <xdr:col>21</xdr:col>
      <xdr:colOff>313764</xdr:colOff>
      <xdr:row>32</xdr:row>
      <xdr:rowOff>11764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0.12719</cdr:x>
      <cdr:y>0.02092</cdr:y>
    </cdr:from>
    <cdr:to>
      <cdr:x>0.9386</cdr:x>
      <cdr:y>0.09224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198158" y="136097"/>
          <a:ext cx="7643665" cy="463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CH" sz="2400" b="1"/>
            <a:t>Burndown Chart </a:t>
          </a:r>
          <a:r>
            <a:rPr lang="de-CH" sz="2400"/>
            <a:t>|</a:t>
          </a:r>
          <a:r>
            <a:rPr lang="de-CH" sz="2400" baseline="0"/>
            <a:t> Iteration 2 |  12.04. - 02.05.2013</a:t>
          </a:r>
        </a:p>
      </cdr:txBody>
    </cdr:sp>
  </cdr:relSizeAnchor>
  <cdr:relSizeAnchor xmlns:cdr="http://schemas.openxmlformats.org/drawingml/2006/chartDrawing">
    <cdr:from>
      <cdr:x>0.5693</cdr:x>
      <cdr:y>0.20093</cdr:y>
    </cdr:from>
    <cdr:to>
      <cdr:x>0.76926</cdr:x>
      <cdr:y>0.25029</cdr:y>
    </cdr:to>
    <cdr:sp macro="" textlink="">
      <cdr:nvSpPr>
        <cdr:cNvPr id="4" name="Abgerundetes Rechteck 3"/>
        <cdr:cNvSpPr/>
      </cdr:nvSpPr>
      <cdr:spPr>
        <a:xfrm xmlns:a="http://schemas.openxmlformats.org/drawingml/2006/main">
          <a:off x="5562935" y="1353638"/>
          <a:ext cx="1953914" cy="332537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rgbClr val="A83A54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Verbleibender Aufwand</a:t>
          </a:r>
        </a:p>
      </cdr:txBody>
    </cdr:sp>
  </cdr:relSizeAnchor>
  <cdr:relSizeAnchor xmlns:cdr="http://schemas.openxmlformats.org/drawingml/2006/chartDrawing">
    <cdr:from>
      <cdr:x>0.08636</cdr:x>
      <cdr:y>0.32726</cdr:y>
    </cdr:from>
    <cdr:to>
      <cdr:x>0.27205</cdr:x>
      <cdr:y>0.38469</cdr:y>
    </cdr:to>
    <cdr:sp macro="" textlink="">
      <cdr:nvSpPr>
        <cdr:cNvPr id="6" name="Abgerundetes Rechteck 5"/>
        <cdr:cNvSpPr/>
      </cdr:nvSpPr>
      <cdr:spPr>
        <a:xfrm xmlns:a="http://schemas.openxmlformats.org/drawingml/2006/main">
          <a:off x="843836" y="2204768"/>
          <a:ext cx="1814475" cy="386905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chemeClr val="accent1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Ideallinie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201709</xdr:colOff>
      <xdr:row>0</xdr:row>
      <xdr:rowOff>87964</xdr:rowOff>
    </xdr:from>
    <xdr:to>
      <xdr:col>21</xdr:col>
      <xdr:colOff>313764</xdr:colOff>
      <xdr:row>32</xdr:row>
      <xdr:rowOff>11764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0.12719</cdr:x>
      <cdr:y>0.02092</cdr:y>
    </cdr:from>
    <cdr:to>
      <cdr:x>0.9386</cdr:x>
      <cdr:y>0.09224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198158" y="136097"/>
          <a:ext cx="7643665" cy="463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CH" sz="2400" b="1"/>
            <a:t>Burndown Chart </a:t>
          </a:r>
          <a:r>
            <a:rPr lang="de-CH" sz="2400"/>
            <a:t>|</a:t>
          </a:r>
          <a:r>
            <a:rPr lang="de-CH" sz="2400" baseline="0"/>
            <a:t> Iteration 3 |  03.05. - 24.05.2013</a:t>
          </a:r>
        </a:p>
      </cdr:txBody>
    </cdr:sp>
  </cdr:relSizeAnchor>
  <cdr:relSizeAnchor xmlns:cdr="http://schemas.openxmlformats.org/drawingml/2006/chartDrawing">
    <cdr:from>
      <cdr:x>0.50508</cdr:x>
      <cdr:y>0.78476</cdr:y>
    </cdr:from>
    <cdr:to>
      <cdr:x>0.70504</cdr:x>
      <cdr:y>0.83412</cdr:y>
    </cdr:to>
    <cdr:sp macro="" textlink="">
      <cdr:nvSpPr>
        <cdr:cNvPr id="4" name="Abgerundetes Rechteck 3"/>
        <cdr:cNvSpPr/>
      </cdr:nvSpPr>
      <cdr:spPr>
        <a:xfrm xmlns:a="http://schemas.openxmlformats.org/drawingml/2006/main">
          <a:off x="4935401" y="5286926"/>
          <a:ext cx="1953914" cy="332537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rgbClr val="A83A54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Verbleibender Aufwand</a:t>
          </a:r>
        </a:p>
      </cdr:txBody>
    </cdr:sp>
  </cdr:relSizeAnchor>
  <cdr:relSizeAnchor xmlns:cdr="http://schemas.openxmlformats.org/drawingml/2006/chartDrawing">
    <cdr:from>
      <cdr:x>0.72742</cdr:x>
      <cdr:y>0.59672</cdr:y>
    </cdr:from>
    <cdr:to>
      <cdr:x>0.91311</cdr:x>
      <cdr:y>0.65415</cdr:y>
    </cdr:to>
    <cdr:sp macro="" textlink="">
      <cdr:nvSpPr>
        <cdr:cNvPr id="6" name="Abgerundetes Rechteck 5"/>
        <cdr:cNvSpPr/>
      </cdr:nvSpPr>
      <cdr:spPr>
        <a:xfrm xmlns:a="http://schemas.openxmlformats.org/drawingml/2006/main">
          <a:off x="7107957" y="4020096"/>
          <a:ext cx="1814475" cy="386904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chemeClr val="accent1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Ideallinie</a:t>
          </a:r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5"/>
  <sheetViews>
    <sheetView topLeftCell="A2" zoomScale="70" zoomScaleNormal="70" workbookViewId="0">
      <selection activeCell="C28" sqref="C28:E28"/>
    </sheetView>
  </sheetViews>
  <sheetFormatPr baseColWidth="10" defaultColWidth="11.42578125" defaultRowHeight="15" x14ac:dyDescent="0.25"/>
  <cols>
    <col min="1" max="1" width="1.140625" customWidth="1"/>
    <col min="2" max="2" width="4.42578125" customWidth="1"/>
    <col min="3" max="3" width="21.85546875" customWidth="1"/>
    <col min="4" max="4" width="27.28515625" customWidth="1"/>
    <col min="5" max="5" width="30.85546875" style="5" customWidth="1"/>
    <col min="6" max="6" width="51" customWidth="1"/>
    <col min="7" max="7" width="19.42578125" customWidth="1"/>
    <col min="8" max="8" width="8.85546875" style="5" customWidth="1"/>
    <col min="9" max="9" width="10.28515625" style="24" customWidth="1"/>
    <col min="10" max="10" width="13.85546875" customWidth="1"/>
    <col min="11" max="11" width="14.42578125" customWidth="1"/>
    <col min="12" max="12" width="7.28515625" customWidth="1"/>
    <col min="13" max="14" width="8.7109375" customWidth="1"/>
    <col min="15" max="15" width="24.42578125" customWidth="1"/>
  </cols>
  <sheetData>
    <row r="1" spans="2:13" s="23" customFormat="1" ht="33.75" x14ac:dyDescent="0.5">
      <c r="B1" s="19" t="s">
        <v>19</v>
      </c>
      <c r="D1" s="21"/>
      <c r="E1" s="21"/>
      <c r="G1" s="21"/>
      <c r="H1" s="21"/>
      <c r="I1" s="21"/>
      <c r="J1" s="21"/>
      <c r="K1" s="22"/>
      <c r="L1" s="22"/>
    </row>
    <row r="2" spans="2:13" s="23" customFormat="1" ht="33.75" x14ac:dyDescent="0.5">
      <c r="B2" s="43" t="s">
        <v>20</v>
      </c>
      <c r="C2" s="21"/>
      <c r="D2" s="21"/>
      <c r="E2" s="20"/>
      <c r="G2" s="21"/>
      <c r="H2" s="21"/>
      <c r="I2" s="21"/>
      <c r="J2" s="21"/>
      <c r="K2" s="22"/>
      <c r="L2" s="22"/>
    </row>
    <row r="3" spans="2:13" x14ac:dyDescent="0.25">
      <c r="F3" s="23"/>
      <c r="G3" s="23"/>
    </row>
    <row r="4" spans="2:13" x14ac:dyDescent="0.25">
      <c r="E4" s="33"/>
      <c r="F4" s="23"/>
      <c r="G4" s="34"/>
      <c r="H4" s="33"/>
      <c r="I4" s="35"/>
      <c r="J4" s="15"/>
      <c r="K4" s="15"/>
      <c r="L4" s="15"/>
      <c r="M4" s="15"/>
    </row>
    <row r="5" spans="2:13" ht="18.75" x14ac:dyDescent="0.3">
      <c r="B5" s="45" t="s">
        <v>21</v>
      </c>
      <c r="C5" s="24"/>
    </row>
    <row r="6" spans="2:13" ht="15.75" thickBot="1" x14ac:dyDescent="0.3"/>
    <row r="7" spans="2:13" ht="16.5" thickTop="1" thickBot="1" x14ac:dyDescent="0.3">
      <c r="B7" s="39" t="s">
        <v>24</v>
      </c>
      <c r="C7" s="37" t="s">
        <v>25</v>
      </c>
      <c r="D7" s="37" t="s">
        <v>22</v>
      </c>
      <c r="E7" s="37" t="s">
        <v>23</v>
      </c>
      <c r="F7" s="59" t="s">
        <v>26</v>
      </c>
      <c r="G7" s="61" t="s">
        <v>59</v>
      </c>
    </row>
    <row r="8" spans="2:13" ht="20.25" thickTop="1" thickBot="1" x14ac:dyDescent="0.3">
      <c r="B8" s="65">
        <v>1</v>
      </c>
      <c r="C8" s="66" t="s">
        <v>27</v>
      </c>
      <c r="D8" s="27">
        <v>18</v>
      </c>
      <c r="E8" s="27">
        <v>23</v>
      </c>
      <c r="F8" s="53" t="s">
        <v>30</v>
      </c>
      <c r="G8" s="62">
        <f>SUM(D8:E8)</f>
        <v>41</v>
      </c>
    </row>
    <row r="9" spans="2:13" ht="20.25" thickTop="1" thickBot="1" x14ac:dyDescent="0.3">
      <c r="B9" s="67">
        <v>2</v>
      </c>
      <c r="C9" s="68" t="s">
        <v>28</v>
      </c>
      <c r="D9" s="27">
        <v>5</v>
      </c>
      <c r="E9" s="27">
        <v>15</v>
      </c>
      <c r="F9" s="60" t="s">
        <v>31</v>
      </c>
      <c r="G9" s="62">
        <f t="shared" ref="G9:G11" si="0">SUM(D9:E9)</f>
        <v>20</v>
      </c>
    </row>
    <row r="10" spans="2:13" ht="20.25" thickTop="1" thickBot="1" x14ac:dyDescent="0.3">
      <c r="B10" s="44">
        <v>3</v>
      </c>
      <c r="C10" s="27" t="s">
        <v>29</v>
      </c>
      <c r="D10" s="48">
        <v>30</v>
      </c>
      <c r="E10" s="48">
        <v>22</v>
      </c>
      <c r="F10" s="53"/>
      <c r="G10" s="62">
        <f t="shared" si="0"/>
        <v>52</v>
      </c>
    </row>
    <row r="11" spans="2:13" ht="20.25" thickTop="1" thickBot="1" x14ac:dyDescent="0.35">
      <c r="D11" s="46">
        <f>SUM(D8:D10)</f>
        <v>53</v>
      </c>
      <c r="E11" s="47">
        <f>SUM(E8:E10)</f>
        <v>60</v>
      </c>
      <c r="G11" s="62">
        <f t="shared" si="0"/>
        <v>113</v>
      </c>
    </row>
    <row r="12" spans="2:13" ht="15.75" thickTop="1" x14ac:dyDescent="0.25"/>
    <row r="13" spans="2:13" ht="18.75" x14ac:dyDescent="0.3">
      <c r="B13" s="45" t="s">
        <v>10</v>
      </c>
    </row>
    <row r="15" spans="2:13" x14ac:dyDescent="0.25">
      <c r="B15" s="39" t="s">
        <v>24</v>
      </c>
      <c r="C15" s="73" t="s">
        <v>33</v>
      </c>
      <c r="D15" s="74"/>
      <c r="E15" s="74"/>
      <c r="F15" s="38" t="s">
        <v>39</v>
      </c>
    </row>
    <row r="16" spans="2:13" ht="18.75" x14ac:dyDescent="0.3">
      <c r="B16" s="44">
        <v>1</v>
      </c>
      <c r="C16" s="69" t="s">
        <v>37</v>
      </c>
      <c r="D16" s="70"/>
      <c r="E16" s="70"/>
      <c r="F16" s="54">
        <v>8</v>
      </c>
      <c r="G16" s="55" t="s">
        <v>35</v>
      </c>
    </row>
    <row r="17" spans="2:10" ht="18.75" x14ac:dyDescent="0.25">
      <c r="B17" s="44">
        <v>2</v>
      </c>
      <c r="C17" s="69" t="s">
        <v>36</v>
      </c>
      <c r="D17" s="70"/>
      <c r="E17" s="70"/>
      <c r="F17" s="54">
        <v>8</v>
      </c>
      <c r="G17" s="24" t="s">
        <v>35</v>
      </c>
    </row>
    <row r="18" spans="2:10" ht="18.75" x14ac:dyDescent="0.25">
      <c r="B18" s="44">
        <v>3</v>
      </c>
      <c r="C18" s="69" t="s">
        <v>38</v>
      </c>
      <c r="D18" s="70"/>
      <c r="E18" s="70"/>
      <c r="F18" s="54" t="s">
        <v>40</v>
      </c>
      <c r="G18" s="24"/>
      <c r="J18" s="2"/>
    </row>
    <row r="19" spans="2:10" ht="18.75" x14ac:dyDescent="0.25">
      <c r="B19" s="44">
        <v>4</v>
      </c>
      <c r="C19" s="69" t="s">
        <v>41</v>
      </c>
      <c r="D19" s="70"/>
      <c r="E19" s="70"/>
      <c r="F19" s="54">
        <v>6</v>
      </c>
      <c r="G19" s="56" t="s">
        <v>42</v>
      </c>
    </row>
    <row r="20" spans="2:10" ht="18.75" x14ac:dyDescent="0.25">
      <c r="B20" s="44">
        <v>5</v>
      </c>
      <c r="C20" s="69" t="s">
        <v>44</v>
      </c>
      <c r="D20" s="70"/>
      <c r="E20" s="70"/>
      <c r="F20" s="54">
        <v>3</v>
      </c>
      <c r="G20" s="24"/>
    </row>
    <row r="21" spans="2:10" ht="18.75" x14ac:dyDescent="0.25">
      <c r="B21" s="44">
        <v>5</v>
      </c>
      <c r="C21" s="69" t="s">
        <v>43</v>
      </c>
      <c r="D21" s="70"/>
      <c r="E21" s="70"/>
      <c r="F21" s="54">
        <v>2</v>
      </c>
      <c r="G21" s="24"/>
    </row>
    <row r="22" spans="2:10" ht="39" customHeight="1" x14ac:dyDescent="0.25">
      <c r="B22" s="44">
        <v>6</v>
      </c>
      <c r="C22" s="69" t="s">
        <v>45</v>
      </c>
      <c r="D22" s="70"/>
      <c r="E22" s="70"/>
      <c r="F22" s="54">
        <v>2</v>
      </c>
      <c r="G22" s="24"/>
    </row>
    <row r="23" spans="2:10" ht="18.75" customHeight="1" x14ac:dyDescent="0.25">
      <c r="B23" s="44">
        <v>7</v>
      </c>
      <c r="C23" s="71" t="s">
        <v>47</v>
      </c>
      <c r="D23" s="72"/>
      <c r="E23" s="72"/>
      <c r="F23" s="54">
        <v>20</v>
      </c>
      <c r="G23" s="24"/>
    </row>
    <row r="24" spans="2:10" ht="18.75" customHeight="1" x14ac:dyDescent="0.25">
      <c r="B24" s="44">
        <v>7</v>
      </c>
      <c r="C24" s="69" t="s">
        <v>48</v>
      </c>
      <c r="D24" s="70"/>
      <c r="E24" s="70"/>
      <c r="F24" s="54">
        <v>10</v>
      </c>
      <c r="G24" s="24"/>
      <c r="H24"/>
      <c r="I24"/>
    </row>
    <row r="25" spans="2:10" ht="18.75" x14ac:dyDescent="0.25">
      <c r="B25" s="44">
        <v>8</v>
      </c>
      <c r="C25" s="69" t="s">
        <v>46</v>
      </c>
      <c r="D25" s="70"/>
      <c r="E25" s="70"/>
      <c r="F25" s="54">
        <v>2</v>
      </c>
      <c r="G25" s="24"/>
    </row>
    <row r="26" spans="2:10" ht="18.75" customHeight="1" x14ac:dyDescent="0.25">
      <c r="B26" s="44">
        <v>9</v>
      </c>
      <c r="C26" s="71" t="s">
        <v>49</v>
      </c>
      <c r="D26" s="72"/>
      <c r="E26" s="72"/>
      <c r="F26" s="54">
        <v>10</v>
      </c>
      <c r="G26" s="24"/>
    </row>
    <row r="27" spans="2:10" ht="18.75" customHeight="1" x14ac:dyDescent="0.25">
      <c r="B27" s="44">
        <v>10</v>
      </c>
      <c r="C27" s="71" t="s">
        <v>50</v>
      </c>
      <c r="D27" s="72"/>
      <c r="E27" s="72"/>
      <c r="F27" s="54">
        <v>4</v>
      </c>
      <c r="G27" s="24" t="s">
        <v>51</v>
      </c>
    </row>
    <row r="28" spans="2:10" ht="44.25" customHeight="1" x14ac:dyDescent="0.25">
      <c r="B28" s="44">
        <v>11</v>
      </c>
      <c r="C28" s="71" t="s">
        <v>52</v>
      </c>
      <c r="D28" s="72"/>
      <c r="E28" s="72"/>
      <c r="F28" s="54">
        <v>10</v>
      </c>
      <c r="G28" s="24"/>
      <c r="J28" s="2"/>
    </row>
    <row r="29" spans="2:10" ht="18.75" customHeight="1" x14ac:dyDescent="0.25">
      <c r="B29" s="44">
        <v>12</v>
      </c>
      <c r="C29" s="71" t="s">
        <v>53</v>
      </c>
      <c r="D29" s="72"/>
      <c r="E29" s="72"/>
      <c r="F29" s="54">
        <v>4</v>
      </c>
      <c r="G29" s="24"/>
    </row>
    <row r="30" spans="2:10" ht="18.75" customHeight="1" x14ac:dyDescent="0.25">
      <c r="B30" s="44">
        <v>13</v>
      </c>
      <c r="C30" s="75" t="s">
        <v>54</v>
      </c>
      <c r="D30" s="76"/>
      <c r="E30" s="76"/>
      <c r="F30" s="54">
        <v>5</v>
      </c>
      <c r="G30" s="24"/>
    </row>
    <row r="31" spans="2:10" ht="18.75" x14ac:dyDescent="0.25">
      <c r="B31" s="44">
        <v>14</v>
      </c>
      <c r="C31" s="75" t="s">
        <v>55</v>
      </c>
      <c r="D31" s="76"/>
      <c r="E31" s="76"/>
      <c r="F31" s="54">
        <v>3</v>
      </c>
      <c r="G31" s="24" t="s">
        <v>56</v>
      </c>
    </row>
    <row r="32" spans="2:10" ht="18.75" x14ac:dyDescent="0.25">
      <c r="B32" s="44">
        <v>15</v>
      </c>
      <c r="C32" s="75" t="s">
        <v>57</v>
      </c>
      <c r="D32" s="76"/>
      <c r="E32" s="76"/>
      <c r="F32" s="54">
        <v>6</v>
      </c>
      <c r="G32" t="s">
        <v>42</v>
      </c>
    </row>
    <row r="33" spans="2:6" ht="18.75" x14ac:dyDescent="0.25">
      <c r="B33" s="44">
        <v>16</v>
      </c>
      <c r="C33" s="75" t="s">
        <v>58</v>
      </c>
      <c r="D33" s="76"/>
      <c r="E33" s="76"/>
      <c r="F33" s="54">
        <v>10</v>
      </c>
    </row>
    <row r="34" spans="2:6" ht="15.75" thickBot="1" x14ac:dyDescent="0.3"/>
    <row r="35" spans="2:6" ht="20.25" thickBot="1" x14ac:dyDescent="0.35">
      <c r="E35" s="58" t="s">
        <v>5</v>
      </c>
      <c r="F35" s="57">
        <f>SUM(F16:F33)</f>
        <v>113</v>
      </c>
    </row>
  </sheetData>
  <mergeCells count="19">
    <mergeCell ref="C33:E33"/>
    <mergeCell ref="C22:E22"/>
    <mergeCell ref="C24:E24"/>
    <mergeCell ref="C25:E25"/>
    <mergeCell ref="C26:E26"/>
    <mergeCell ref="C30:E30"/>
    <mergeCell ref="C31:E31"/>
    <mergeCell ref="C32:E32"/>
    <mergeCell ref="C29:E29"/>
    <mergeCell ref="C15:E15"/>
    <mergeCell ref="C16:E16"/>
    <mergeCell ref="C17:E17"/>
    <mergeCell ref="C18:E18"/>
    <mergeCell ref="C19:E19"/>
    <mergeCell ref="C21:E21"/>
    <mergeCell ref="C20:E20"/>
    <mergeCell ref="C23:E23"/>
    <mergeCell ref="C27:E27"/>
    <mergeCell ref="C28:E28"/>
  </mergeCells>
  <pageMargins left="0.7" right="0.7" top="0.78740157499999996" bottom="0.78740157499999996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4" zoomScale="85" zoomScaleNormal="85" workbookViewId="0">
      <selection activeCell="B1" sqref="B1"/>
    </sheetView>
  </sheetViews>
  <sheetFormatPr baseColWidth="10" defaultColWidth="11.42578125" defaultRowHeight="15" x14ac:dyDescent="0.25"/>
  <cols>
    <col min="1" max="1" width="24.85546875" customWidth="1"/>
    <col min="2" max="2" width="21.85546875" customWidth="1"/>
    <col min="3" max="3" width="22.42578125" customWidth="1"/>
    <col min="4" max="4" width="14.7109375" style="5" customWidth="1"/>
    <col min="5" max="5" width="20.7109375" bestFit="1" customWidth="1"/>
    <col min="6" max="6" width="21.140625" customWidth="1"/>
    <col min="7" max="7" width="10.28515625" style="24" customWidth="1"/>
    <col min="8" max="8" width="13.85546875" customWidth="1"/>
    <col min="9" max="9" width="14.42578125" customWidth="1"/>
    <col min="10" max="10" width="7.28515625" customWidth="1"/>
    <col min="11" max="12" width="8.7109375" customWidth="1"/>
    <col min="13" max="13" width="24.42578125" customWidth="1"/>
  </cols>
  <sheetData>
    <row r="1" spans="1:11" s="23" customFormat="1" ht="33.75" x14ac:dyDescent="0.5">
      <c r="A1" s="19" t="s">
        <v>6</v>
      </c>
      <c r="B1" s="21" t="s">
        <v>32</v>
      </c>
      <c r="C1" s="21"/>
      <c r="D1" s="20"/>
      <c r="F1" s="21"/>
      <c r="G1" s="21"/>
      <c r="H1" s="21"/>
      <c r="I1" s="22"/>
      <c r="J1" s="22"/>
    </row>
    <row r="2" spans="1:11" s="23" customFormat="1" ht="33.75" x14ac:dyDescent="0.5">
      <c r="A2" s="19"/>
      <c r="B2" s="21"/>
      <c r="C2" s="21"/>
      <c r="D2" s="21"/>
      <c r="E2" s="21"/>
      <c r="F2" s="21"/>
      <c r="G2" s="22"/>
    </row>
    <row r="3" spans="1:11" s="23" customFormat="1" ht="21.75" customHeight="1" x14ac:dyDescent="0.5">
      <c r="A3" s="36" t="s">
        <v>9</v>
      </c>
      <c r="B3" s="21"/>
      <c r="C3" s="21"/>
      <c r="D3" s="21"/>
      <c r="E3" s="21"/>
      <c r="F3" s="21"/>
      <c r="G3" s="22"/>
    </row>
    <row r="4" spans="1:11" x14ac:dyDescent="0.25">
      <c r="E4" s="24"/>
      <c r="G4"/>
    </row>
    <row r="5" spans="1:11" s="25" customFormat="1" ht="38.25" customHeight="1" x14ac:dyDescent="0.25">
      <c r="A5" s="39" t="s">
        <v>7</v>
      </c>
      <c r="B5" s="37" t="s">
        <v>13</v>
      </c>
      <c r="C5" s="38" t="s">
        <v>61</v>
      </c>
      <c r="D5" s="38" t="s">
        <v>12</v>
      </c>
    </row>
    <row r="6" spans="1:11" s="30" customFormat="1" ht="20.25" customHeight="1" x14ac:dyDescent="0.25">
      <c r="A6" s="26" t="s">
        <v>8</v>
      </c>
      <c r="B6" s="27">
        <f>SUMIF(E15:E26,"Roger",D15:D26)</f>
        <v>18</v>
      </c>
      <c r="C6" s="28">
        <f>B6-SUMIF(E15:E26,"Roger",F15:F26)</f>
        <v>0</v>
      </c>
      <c r="D6" s="29">
        <f>(B6-C6)/B6</f>
        <v>1</v>
      </c>
    </row>
    <row r="7" spans="1:11" s="30" customFormat="1" ht="20.25" customHeight="1" x14ac:dyDescent="0.25">
      <c r="A7" s="26" t="s">
        <v>4</v>
      </c>
      <c r="B7" s="27">
        <f>SUMIF(E15:E26,"David",D15:D26)</f>
        <v>24</v>
      </c>
      <c r="C7" s="28">
        <f>B7-SUMIF(E15:E26,"David",F15:F26)</f>
        <v>0</v>
      </c>
      <c r="D7" s="29">
        <f t="shared" ref="D7:D8" si="0">(B7-C7)/B7</f>
        <v>1</v>
      </c>
    </row>
    <row r="8" spans="1:11" ht="18.75" x14ac:dyDescent="0.3">
      <c r="A8" s="31" t="s">
        <v>5</v>
      </c>
      <c r="B8" s="32">
        <f>SUM(B6:B7)</f>
        <v>42</v>
      </c>
      <c r="C8" s="32">
        <f>SUM(C6:C7)</f>
        <v>0</v>
      </c>
      <c r="D8" s="29">
        <f t="shared" si="0"/>
        <v>1</v>
      </c>
      <c r="G8"/>
    </row>
    <row r="9" spans="1:11" x14ac:dyDescent="0.25">
      <c r="E9" s="24"/>
      <c r="G9"/>
    </row>
    <row r="10" spans="1:11" x14ac:dyDescent="0.25">
      <c r="E10" s="24"/>
      <c r="G10"/>
    </row>
    <row r="11" spans="1:11" x14ac:dyDescent="0.25">
      <c r="D11" s="33"/>
      <c r="E11" s="23"/>
      <c r="F11" s="34"/>
      <c r="G11" s="35"/>
      <c r="H11" s="15"/>
      <c r="I11" s="15"/>
      <c r="J11" s="15"/>
      <c r="K11" s="15"/>
    </row>
    <row r="12" spans="1:11" ht="18.75" x14ac:dyDescent="0.3">
      <c r="A12" s="36" t="s">
        <v>10</v>
      </c>
      <c r="D12" s="33"/>
      <c r="E12" s="23"/>
      <c r="F12" s="34"/>
      <c r="G12" s="35"/>
      <c r="H12" s="15"/>
      <c r="I12" s="15"/>
      <c r="J12" s="15"/>
      <c r="K12" s="15"/>
    </row>
    <row r="13" spans="1:11" x14ac:dyDescent="0.25">
      <c r="D13" s="33"/>
      <c r="E13" s="23"/>
      <c r="F13" s="34"/>
      <c r="G13" s="35"/>
      <c r="H13" s="15"/>
      <c r="I13" s="15"/>
      <c r="J13" s="15"/>
      <c r="K13" s="15"/>
    </row>
    <row r="14" spans="1:11" ht="30" customHeight="1" x14ac:dyDescent="0.25">
      <c r="A14" s="77" t="s">
        <v>33</v>
      </c>
      <c r="B14" s="78"/>
      <c r="C14" s="79"/>
      <c r="D14" s="49" t="s">
        <v>13</v>
      </c>
      <c r="E14" s="49" t="s">
        <v>11</v>
      </c>
      <c r="F14" s="49" t="s">
        <v>15</v>
      </c>
      <c r="G14" s="15"/>
      <c r="H14" s="15"/>
      <c r="I14" s="15"/>
      <c r="J14" s="15"/>
    </row>
    <row r="15" spans="1:11" ht="18.75" customHeight="1" x14ac:dyDescent="0.25">
      <c r="A15" s="51" t="s">
        <v>37</v>
      </c>
      <c r="B15" s="51"/>
      <c r="C15" s="51"/>
      <c r="D15" s="54">
        <v>4</v>
      </c>
      <c r="E15" s="51" t="s">
        <v>34</v>
      </c>
      <c r="F15" s="51">
        <v>4</v>
      </c>
      <c r="G15" s="15"/>
      <c r="H15" s="15"/>
      <c r="I15" s="15"/>
      <c r="J15" s="15"/>
    </row>
    <row r="16" spans="1:11" ht="18.75" customHeight="1" x14ac:dyDescent="0.25">
      <c r="A16" s="51" t="s">
        <v>37</v>
      </c>
      <c r="B16" s="51"/>
      <c r="C16" s="51"/>
      <c r="D16" s="54">
        <v>4</v>
      </c>
      <c r="E16" s="51" t="s">
        <v>60</v>
      </c>
      <c r="F16" s="51">
        <v>4</v>
      </c>
      <c r="G16" s="15"/>
      <c r="H16" s="15"/>
      <c r="I16" s="15"/>
      <c r="J16" s="15"/>
    </row>
    <row r="17" spans="1:10" ht="18.75" customHeight="1" x14ac:dyDescent="0.25">
      <c r="A17" s="51" t="s">
        <v>36</v>
      </c>
      <c r="B17" s="51"/>
      <c r="C17" s="51"/>
      <c r="D17" s="54">
        <v>4</v>
      </c>
      <c r="E17" s="51" t="s">
        <v>34</v>
      </c>
      <c r="F17" s="51">
        <v>4</v>
      </c>
      <c r="G17" s="15"/>
      <c r="H17" s="15"/>
      <c r="I17" s="15"/>
      <c r="J17" s="15"/>
    </row>
    <row r="18" spans="1:10" ht="18.75" customHeight="1" x14ac:dyDescent="0.25">
      <c r="A18" s="51" t="s">
        <v>36</v>
      </c>
      <c r="B18" s="51"/>
      <c r="C18" s="51"/>
      <c r="D18" s="54">
        <v>4</v>
      </c>
      <c r="E18" s="51" t="s">
        <v>60</v>
      </c>
      <c r="F18" s="51">
        <v>4</v>
      </c>
      <c r="G18" s="15"/>
      <c r="H18" s="15"/>
      <c r="I18" s="15"/>
      <c r="J18" s="15"/>
    </row>
    <row r="19" spans="1:10" ht="18.75" customHeight="1" x14ac:dyDescent="0.25">
      <c r="A19" s="51" t="s">
        <v>38</v>
      </c>
      <c r="B19" s="64"/>
      <c r="C19" s="63"/>
      <c r="D19" s="54">
        <v>1</v>
      </c>
      <c r="E19" s="51" t="s">
        <v>34</v>
      </c>
      <c r="F19" s="51">
        <v>1</v>
      </c>
      <c r="G19" s="15"/>
      <c r="H19" s="15"/>
      <c r="I19" s="15"/>
      <c r="J19" s="15"/>
    </row>
    <row r="20" spans="1:10" ht="18.75" customHeight="1" x14ac:dyDescent="0.25">
      <c r="A20" s="51" t="s">
        <v>41</v>
      </c>
      <c r="B20" s="51"/>
      <c r="C20" s="51"/>
      <c r="D20" s="54">
        <v>3</v>
      </c>
      <c r="E20" s="51" t="s">
        <v>60</v>
      </c>
      <c r="F20" s="51">
        <v>3</v>
      </c>
      <c r="G20" s="15"/>
      <c r="H20" s="15"/>
      <c r="I20" s="15"/>
      <c r="J20" s="15"/>
    </row>
    <row r="21" spans="1:10" ht="18.75" customHeight="1" x14ac:dyDescent="0.25">
      <c r="A21" s="51" t="s">
        <v>41</v>
      </c>
      <c r="B21" s="51"/>
      <c r="C21" s="51"/>
      <c r="D21" s="54">
        <v>3</v>
      </c>
      <c r="E21" s="51" t="s">
        <v>34</v>
      </c>
      <c r="F21" s="51">
        <v>3</v>
      </c>
      <c r="G21" s="15"/>
      <c r="H21" s="15"/>
      <c r="I21" s="15"/>
      <c r="J21" s="15"/>
    </row>
    <row r="22" spans="1:10" ht="18.75" customHeight="1" x14ac:dyDescent="0.25">
      <c r="A22" s="51" t="s">
        <v>44</v>
      </c>
      <c r="B22" s="64"/>
      <c r="C22" s="63"/>
      <c r="D22" s="54">
        <v>3</v>
      </c>
      <c r="E22" s="51" t="s">
        <v>60</v>
      </c>
      <c r="F22" s="51">
        <v>3</v>
      </c>
      <c r="G22" s="15"/>
      <c r="H22" s="15"/>
      <c r="I22" s="15"/>
      <c r="J22" s="15"/>
    </row>
    <row r="23" spans="1:10" ht="18.75" customHeight="1" x14ac:dyDescent="0.25">
      <c r="A23" s="51" t="s">
        <v>43</v>
      </c>
      <c r="B23" s="51"/>
      <c r="C23" s="51"/>
      <c r="D23" s="54">
        <v>2</v>
      </c>
      <c r="E23" s="51" t="s">
        <v>34</v>
      </c>
      <c r="F23" s="51">
        <v>2</v>
      </c>
      <c r="G23" s="15"/>
      <c r="H23" s="15"/>
      <c r="I23" s="15"/>
      <c r="J23" s="15"/>
    </row>
    <row r="24" spans="1:10" ht="18.75" customHeight="1" x14ac:dyDescent="0.25">
      <c r="A24" s="51" t="s">
        <v>45</v>
      </c>
      <c r="B24" s="51"/>
      <c r="C24" s="51"/>
      <c r="D24" s="54">
        <v>2</v>
      </c>
      <c r="E24" s="51" t="s">
        <v>60</v>
      </c>
      <c r="F24" s="51">
        <v>2</v>
      </c>
      <c r="G24" s="15"/>
      <c r="H24" s="15"/>
      <c r="I24" s="15"/>
      <c r="J24" s="15"/>
    </row>
    <row r="25" spans="1:10" ht="18.75" customHeight="1" x14ac:dyDescent="0.25">
      <c r="A25" s="51" t="s">
        <v>48</v>
      </c>
      <c r="B25" s="64"/>
      <c r="C25" s="63"/>
      <c r="D25" s="54">
        <v>10</v>
      </c>
      <c r="E25" s="51" t="s">
        <v>34</v>
      </c>
      <c r="F25" s="51">
        <v>10</v>
      </c>
      <c r="G25"/>
    </row>
    <row r="26" spans="1:10" ht="18.75" customHeight="1" x14ac:dyDescent="0.25">
      <c r="A26" s="51" t="s">
        <v>46</v>
      </c>
      <c r="B26" s="64"/>
      <c r="C26" s="63"/>
      <c r="D26" s="50">
        <v>2</v>
      </c>
      <c r="E26" s="51" t="s">
        <v>60</v>
      </c>
      <c r="F26" s="51">
        <v>2</v>
      </c>
      <c r="G26"/>
    </row>
    <row r="27" spans="1:10" ht="18.75" x14ac:dyDescent="0.3">
      <c r="B27" s="5"/>
      <c r="D27" s="46"/>
      <c r="E27" s="52"/>
      <c r="G27"/>
    </row>
    <row r="28" spans="1:10" x14ac:dyDescent="0.25">
      <c r="G28"/>
    </row>
    <row r="29" spans="1:10" x14ac:dyDescent="0.25">
      <c r="G29"/>
    </row>
    <row r="30" spans="1:10" x14ac:dyDescent="0.25">
      <c r="G30"/>
    </row>
  </sheetData>
  <mergeCells count="1">
    <mergeCell ref="A14:C14"/>
  </mergeCells>
  <conditionalFormatting sqref="D6:D8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{B5B26284-6C67-4071-84FE-501D090009DD}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B26284-6C67-4071-84FE-501D090009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D6:D8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85" zoomScaleNormal="85" workbookViewId="0">
      <selection activeCell="H25" sqref="H25"/>
    </sheetView>
  </sheetViews>
  <sheetFormatPr baseColWidth="10" defaultColWidth="11.42578125" defaultRowHeight="15" x14ac:dyDescent="0.25"/>
  <cols>
    <col min="1" max="1" width="13" customWidth="1"/>
    <col min="2" max="2" width="5.7109375" customWidth="1"/>
    <col min="3" max="3" width="7.85546875" customWidth="1"/>
    <col min="4" max="4" width="9.42578125" customWidth="1"/>
    <col min="5" max="5" width="9.7109375" customWidth="1"/>
    <col min="6" max="6" width="3.28515625" customWidth="1"/>
    <col min="7" max="7" width="9.5703125" customWidth="1"/>
    <col min="8" max="8" width="7.140625" customWidth="1"/>
    <col min="9" max="9" width="9.5703125" customWidth="1"/>
    <col min="10" max="10" width="16.85546875" customWidth="1"/>
    <col min="12" max="12" width="13.7109375" customWidth="1"/>
  </cols>
  <sheetData>
    <row r="1" spans="1:13" x14ac:dyDescent="0.25">
      <c r="H1" s="10" t="s">
        <v>1</v>
      </c>
      <c r="I1" s="16">
        <f>'Iteration 1'!B8</f>
        <v>42</v>
      </c>
      <c r="M1" s="6"/>
    </row>
    <row r="2" spans="1:13" x14ac:dyDescent="0.25">
      <c r="H2" s="10" t="s">
        <v>17</v>
      </c>
      <c r="I2" s="17">
        <f>'Iteration 1'!B8</f>
        <v>42</v>
      </c>
      <c r="J2" s="2"/>
    </row>
    <row r="4" spans="1:13" s="8" customFormat="1" ht="71.25" customHeight="1" x14ac:dyDescent="0.25">
      <c r="A4" s="13" t="s">
        <v>0</v>
      </c>
      <c r="B4" s="12" t="s">
        <v>3</v>
      </c>
      <c r="C4" s="13" t="s">
        <v>14</v>
      </c>
      <c r="D4" s="13" t="s">
        <v>15</v>
      </c>
      <c r="E4" s="14" t="s">
        <v>16</v>
      </c>
      <c r="F4" s="9"/>
      <c r="H4" s="14"/>
      <c r="I4" s="42" t="s">
        <v>18</v>
      </c>
    </row>
    <row r="5" spans="1:13" x14ac:dyDescent="0.25">
      <c r="A5" s="4">
        <v>41355</v>
      </c>
      <c r="B5" s="1">
        <v>0</v>
      </c>
      <c r="C5" s="7">
        <f>SUMTASKS</f>
        <v>42</v>
      </c>
      <c r="D5" s="7">
        <v>0</v>
      </c>
      <c r="E5" s="40">
        <f>C5-D5</f>
        <v>42</v>
      </c>
      <c r="F5" s="2"/>
      <c r="I5" s="41">
        <f>C5</f>
        <v>42</v>
      </c>
    </row>
    <row r="6" spans="1:13" x14ac:dyDescent="0.25">
      <c r="A6" s="4">
        <f>A5+1</f>
        <v>41356</v>
      </c>
      <c r="B6" s="3">
        <f>B5+1</f>
        <v>1</v>
      </c>
      <c r="C6" s="7">
        <f>E5</f>
        <v>42</v>
      </c>
      <c r="D6" s="7">
        <v>1</v>
      </c>
      <c r="E6" s="40">
        <f t="shared" ref="E6:E25" si="0">C6-D6</f>
        <v>41</v>
      </c>
      <c r="F6" s="2"/>
      <c r="I6" s="41">
        <f t="shared" ref="I6:I25" si="1">I5-TEAM_CAPACITY/$B$25</f>
        <v>39.9</v>
      </c>
    </row>
    <row r="7" spans="1:13" x14ac:dyDescent="0.25">
      <c r="A7" s="4">
        <f t="shared" ref="A7:A25" si="2">A6+1</f>
        <v>41357</v>
      </c>
      <c r="B7" s="3">
        <f t="shared" ref="B7:B26" si="3">B6+1</f>
        <v>2</v>
      </c>
      <c r="C7" s="7">
        <f t="shared" ref="C7:C25" si="4">E6</f>
        <v>41</v>
      </c>
      <c r="D7" s="7">
        <v>0</v>
      </c>
      <c r="E7" s="40">
        <f t="shared" si="0"/>
        <v>41</v>
      </c>
      <c r="F7" s="2"/>
      <c r="I7" s="41">
        <f t="shared" si="1"/>
        <v>37.799999999999997</v>
      </c>
    </row>
    <row r="8" spans="1:13" x14ac:dyDescent="0.25">
      <c r="A8" s="4">
        <f t="shared" si="2"/>
        <v>41358</v>
      </c>
      <c r="B8" s="3">
        <f t="shared" si="3"/>
        <v>3</v>
      </c>
      <c r="C8" s="7">
        <f t="shared" si="4"/>
        <v>41</v>
      </c>
      <c r="D8" s="7">
        <v>0</v>
      </c>
      <c r="E8" s="40">
        <f t="shared" si="0"/>
        <v>41</v>
      </c>
      <c r="F8" s="2"/>
      <c r="I8" s="41">
        <f t="shared" si="1"/>
        <v>35.699999999999996</v>
      </c>
    </row>
    <row r="9" spans="1:13" x14ac:dyDescent="0.25">
      <c r="A9" s="4">
        <f t="shared" si="2"/>
        <v>41359</v>
      </c>
      <c r="B9" s="3">
        <f t="shared" si="3"/>
        <v>4</v>
      </c>
      <c r="C9" s="7">
        <f t="shared" si="4"/>
        <v>41</v>
      </c>
      <c r="D9" s="7">
        <v>0</v>
      </c>
      <c r="E9" s="40">
        <f t="shared" si="0"/>
        <v>41</v>
      </c>
      <c r="F9" s="2"/>
      <c r="I9" s="41">
        <f t="shared" si="1"/>
        <v>33.599999999999994</v>
      </c>
    </row>
    <row r="10" spans="1:13" x14ac:dyDescent="0.25">
      <c r="A10" s="4">
        <f t="shared" si="2"/>
        <v>41360</v>
      </c>
      <c r="B10" s="3">
        <f t="shared" si="3"/>
        <v>5</v>
      </c>
      <c r="C10" s="7">
        <f t="shared" si="4"/>
        <v>41</v>
      </c>
      <c r="D10" s="7">
        <v>0</v>
      </c>
      <c r="E10" s="40">
        <f t="shared" si="0"/>
        <v>41</v>
      </c>
      <c r="F10" s="2"/>
      <c r="I10" s="41">
        <f t="shared" si="1"/>
        <v>31.499999999999993</v>
      </c>
    </row>
    <row r="11" spans="1:13" x14ac:dyDescent="0.25">
      <c r="A11" s="4">
        <f t="shared" si="2"/>
        <v>41361</v>
      </c>
      <c r="B11" s="3">
        <f t="shared" si="3"/>
        <v>6</v>
      </c>
      <c r="C11" s="7">
        <f t="shared" si="4"/>
        <v>41</v>
      </c>
      <c r="D11" s="7">
        <v>4</v>
      </c>
      <c r="E11" s="40">
        <f t="shared" si="0"/>
        <v>37</v>
      </c>
      <c r="F11" s="2"/>
      <c r="I11" s="41">
        <f t="shared" si="1"/>
        <v>29.399999999999991</v>
      </c>
    </row>
    <row r="12" spans="1:13" x14ac:dyDescent="0.25">
      <c r="A12" s="4">
        <f t="shared" si="2"/>
        <v>41362</v>
      </c>
      <c r="B12" s="3">
        <f t="shared" si="3"/>
        <v>7</v>
      </c>
      <c r="C12" s="7">
        <f t="shared" si="4"/>
        <v>37</v>
      </c>
      <c r="D12" s="7">
        <v>6</v>
      </c>
      <c r="E12" s="40">
        <f t="shared" si="0"/>
        <v>31</v>
      </c>
      <c r="F12" s="2"/>
      <c r="I12" s="41">
        <f t="shared" si="1"/>
        <v>27.29999999999999</v>
      </c>
    </row>
    <row r="13" spans="1:13" x14ac:dyDescent="0.25">
      <c r="A13" s="4">
        <f t="shared" si="2"/>
        <v>41363</v>
      </c>
      <c r="B13" s="3">
        <f t="shared" si="3"/>
        <v>8</v>
      </c>
      <c r="C13" s="7">
        <f t="shared" si="4"/>
        <v>31</v>
      </c>
      <c r="D13" s="7">
        <v>4</v>
      </c>
      <c r="E13" s="40">
        <f t="shared" si="0"/>
        <v>27</v>
      </c>
      <c r="F13" s="2"/>
      <c r="I13" s="41">
        <f t="shared" si="1"/>
        <v>25.199999999999989</v>
      </c>
    </row>
    <row r="14" spans="1:13" x14ac:dyDescent="0.25">
      <c r="A14" s="4">
        <f t="shared" si="2"/>
        <v>41364</v>
      </c>
      <c r="B14" s="3">
        <f t="shared" si="3"/>
        <v>9</v>
      </c>
      <c r="C14" s="7">
        <f t="shared" si="4"/>
        <v>27</v>
      </c>
      <c r="D14" s="7">
        <v>5</v>
      </c>
      <c r="E14" s="40">
        <f t="shared" si="0"/>
        <v>22</v>
      </c>
      <c r="F14" s="2"/>
      <c r="I14" s="41">
        <f t="shared" si="1"/>
        <v>23.099999999999987</v>
      </c>
    </row>
    <row r="15" spans="1:13" x14ac:dyDescent="0.25">
      <c r="A15" s="4">
        <f t="shared" si="2"/>
        <v>41365</v>
      </c>
      <c r="B15" s="3">
        <f t="shared" si="3"/>
        <v>10</v>
      </c>
      <c r="C15" s="7">
        <f t="shared" si="4"/>
        <v>22</v>
      </c>
      <c r="D15" s="7">
        <v>0</v>
      </c>
      <c r="E15" s="40">
        <f t="shared" si="0"/>
        <v>22</v>
      </c>
      <c r="F15" s="2"/>
      <c r="I15" s="41">
        <f t="shared" si="1"/>
        <v>20.999999999999986</v>
      </c>
    </row>
    <row r="16" spans="1:13" x14ac:dyDescent="0.25">
      <c r="A16" s="4">
        <f t="shared" si="2"/>
        <v>41366</v>
      </c>
      <c r="B16" s="3">
        <f t="shared" si="3"/>
        <v>11</v>
      </c>
      <c r="C16" s="7">
        <f t="shared" si="4"/>
        <v>22</v>
      </c>
      <c r="D16" s="7">
        <v>3</v>
      </c>
      <c r="E16" s="40">
        <f t="shared" si="0"/>
        <v>19</v>
      </c>
      <c r="F16" s="2"/>
      <c r="I16" s="41">
        <f t="shared" si="1"/>
        <v>18.899999999999984</v>
      </c>
    </row>
    <row r="17" spans="1:9" x14ac:dyDescent="0.25">
      <c r="A17" s="4">
        <f t="shared" si="2"/>
        <v>41367</v>
      </c>
      <c r="B17" s="3">
        <f t="shared" si="3"/>
        <v>12</v>
      </c>
      <c r="C17" s="7">
        <f t="shared" si="4"/>
        <v>19</v>
      </c>
      <c r="D17" s="7">
        <v>1</v>
      </c>
      <c r="E17" s="40">
        <f t="shared" si="0"/>
        <v>18</v>
      </c>
      <c r="F17" s="2"/>
      <c r="I17" s="41">
        <f t="shared" si="1"/>
        <v>16.799999999999983</v>
      </c>
    </row>
    <row r="18" spans="1:9" x14ac:dyDescent="0.25">
      <c r="A18" s="4">
        <f t="shared" si="2"/>
        <v>41368</v>
      </c>
      <c r="B18" s="3">
        <f t="shared" si="3"/>
        <v>13</v>
      </c>
      <c r="C18" s="7">
        <f t="shared" si="4"/>
        <v>18</v>
      </c>
      <c r="D18" s="7">
        <v>0</v>
      </c>
      <c r="E18" s="40">
        <f t="shared" si="0"/>
        <v>18</v>
      </c>
      <c r="F18" s="2"/>
      <c r="I18" s="41">
        <f t="shared" si="1"/>
        <v>14.699999999999983</v>
      </c>
    </row>
    <row r="19" spans="1:9" x14ac:dyDescent="0.25">
      <c r="A19" s="4">
        <f t="shared" si="2"/>
        <v>41369</v>
      </c>
      <c r="B19" s="3">
        <f t="shared" si="3"/>
        <v>14</v>
      </c>
      <c r="C19" s="7">
        <f t="shared" si="4"/>
        <v>18</v>
      </c>
      <c r="D19" s="7">
        <v>0</v>
      </c>
      <c r="E19" s="40">
        <f t="shared" si="0"/>
        <v>18</v>
      </c>
      <c r="F19" s="2"/>
      <c r="I19" s="41">
        <f t="shared" si="1"/>
        <v>12.599999999999984</v>
      </c>
    </row>
    <row r="20" spans="1:9" x14ac:dyDescent="0.25">
      <c r="A20" s="4">
        <f t="shared" si="2"/>
        <v>41370</v>
      </c>
      <c r="B20" s="3">
        <f t="shared" si="3"/>
        <v>15</v>
      </c>
      <c r="C20" s="7">
        <f t="shared" si="4"/>
        <v>18</v>
      </c>
      <c r="D20" s="7">
        <v>6</v>
      </c>
      <c r="E20" s="40">
        <f t="shared" si="0"/>
        <v>12</v>
      </c>
      <c r="I20" s="41">
        <f t="shared" si="1"/>
        <v>10.499999999999984</v>
      </c>
    </row>
    <row r="21" spans="1:9" x14ac:dyDescent="0.25">
      <c r="A21" s="4">
        <f t="shared" si="2"/>
        <v>41371</v>
      </c>
      <c r="B21" s="3">
        <f t="shared" si="3"/>
        <v>16</v>
      </c>
      <c r="C21" s="7">
        <f t="shared" si="4"/>
        <v>12</v>
      </c>
      <c r="D21" s="7">
        <v>7</v>
      </c>
      <c r="E21" s="40">
        <f t="shared" si="0"/>
        <v>5</v>
      </c>
      <c r="I21" s="41">
        <f t="shared" si="1"/>
        <v>8.3999999999999844</v>
      </c>
    </row>
    <row r="22" spans="1:9" x14ac:dyDescent="0.25">
      <c r="A22" s="4">
        <f t="shared" si="2"/>
        <v>41372</v>
      </c>
      <c r="B22" s="3">
        <f t="shared" si="3"/>
        <v>17</v>
      </c>
      <c r="C22" s="7">
        <f t="shared" si="4"/>
        <v>5</v>
      </c>
      <c r="D22" s="7">
        <v>2</v>
      </c>
      <c r="E22" s="40">
        <f t="shared" si="0"/>
        <v>3</v>
      </c>
      <c r="F22" s="11"/>
      <c r="I22" s="41">
        <f t="shared" si="1"/>
        <v>6.2999999999999847</v>
      </c>
    </row>
    <row r="23" spans="1:9" x14ac:dyDescent="0.25">
      <c r="A23" s="4">
        <f t="shared" si="2"/>
        <v>41373</v>
      </c>
      <c r="B23" s="3">
        <f t="shared" si="3"/>
        <v>18</v>
      </c>
      <c r="C23" s="7">
        <f t="shared" si="4"/>
        <v>3</v>
      </c>
      <c r="D23" s="7">
        <v>0</v>
      </c>
      <c r="E23" s="40">
        <f t="shared" si="0"/>
        <v>3</v>
      </c>
      <c r="F23" s="11"/>
      <c r="I23" s="41">
        <f t="shared" si="1"/>
        <v>4.1999999999999851</v>
      </c>
    </row>
    <row r="24" spans="1:9" x14ac:dyDescent="0.25">
      <c r="A24" s="4">
        <f t="shared" si="2"/>
        <v>41374</v>
      </c>
      <c r="B24" s="3">
        <f t="shared" si="3"/>
        <v>19</v>
      </c>
      <c r="C24" s="7">
        <f t="shared" si="4"/>
        <v>3</v>
      </c>
      <c r="D24" s="7">
        <v>0</v>
      </c>
      <c r="E24" s="40">
        <f t="shared" si="0"/>
        <v>3</v>
      </c>
      <c r="F24" s="11"/>
      <c r="I24" s="41">
        <f t="shared" si="1"/>
        <v>2.099999999999985</v>
      </c>
    </row>
    <row r="25" spans="1:9" x14ac:dyDescent="0.25">
      <c r="A25" s="4">
        <f t="shared" si="2"/>
        <v>41375</v>
      </c>
      <c r="B25" s="3">
        <f t="shared" si="3"/>
        <v>20</v>
      </c>
      <c r="C25" s="7">
        <f t="shared" si="4"/>
        <v>3</v>
      </c>
      <c r="D25" s="7">
        <v>0</v>
      </c>
      <c r="E25" s="40">
        <f t="shared" si="0"/>
        <v>3</v>
      </c>
      <c r="F25" s="11"/>
      <c r="I25" s="41">
        <f t="shared" si="1"/>
        <v>-1.5099033134902129E-14</v>
      </c>
    </row>
    <row r="26" spans="1:9" x14ac:dyDescent="0.25">
      <c r="A26" s="5" t="s">
        <v>2</v>
      </c>
      <c r="B26" s="3">
        <f t="shared" si="3"/>
        <v>21</v>
      </c>
      <c r="C26" s="7">
        <f>E25</f>
        <v>3</v>
      </c>
      <c r="D26" s="7">
        <v>0</v>
      </c>
      <c r="E26" s="11"/>
      <c r="F26" s="11"/>
      <c r="I26" s="41"/>
    </row>
    <row r="27" spans="1:9" x14ac:dyDescent="0.25">
      <c r="A27" s="4"/>
      <c r="C27" s="11"/>
      <c r="D27" s="11"/>
      <c r="E27" s="11"/>
      <c r="F27" s="11"/>
    </row>
    <row r="28" spans="1:9" x14ac:dyDescent="0.25">
      <c r="C28" s="11"/>
      <c r="D28" s="11"/>
      <c r="E28" s="11"/>
      <c r="F28" s="11"/>
    </row>
    <row r="29" spans="1:9" x14ac:dyDescent="0.25">
      <c r="C29" s="11"/>
      <c r="D29" s="11"/>
      <c r="E29" s="11"/>
      <c r="F29" s="11"/>
    </row>
    <row r="30" spans="1:9" x14ac:dyDescent="0.25">
      <c r="E30" s="18"/>
      <c r="F30" s="2"/>
      <c r="I30" s="41"/>
    </row>
    <row r="31" spans="1:9" x14ac:dyDescent="0.25">
      <c r="C31" s="11"/>
      <c r="D31" s="11"/>
      <c r="E31" s="11"/>
      <c r="F31" s="11"/>
    </row>
  </sheetData>
  <pageMargins left="0.7" right="0.7" top="0.78740157499999996" bottom="0.78740157499999996" header="0.3" footer="0.3"/>
  <pageSetup paperSize="287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4" zoomScale="85" zoomScaleNormal="85" workbookViewId="0">
      <selection activeCell="B7" sqref="B7"/>
    </sheetView>
  </sheetViews>
  <sheetFormatPr baseColWidth="10" defaultColWidth="11.42578125" defaultRowHeight="15" x14ac:dyDescent="0.25"/>
  <cols>
    <col min="1" max="1" width="24.85546875" customWidth="1"/>
    <col min="2" max="2" width="21.85546875" customWidth="1"/>
    <col min="3" max="3" width="22.42578125" customWidth="1"/>
    <col min="4" max="4" width="14.7109375" style="5" customWidth="1"/>
    <col min="5" max="5" width="20.7109375" bestFit="1" customWidth="1"/>
    <col min="6" max="6" width="21.140625" customWidth="1"/>
    <col min="7" max="7" width="10.28515625" style="24" customWidth="1"/>
    <col min="8" max="8" width="13.85546875" customWidth="1"/>
    <col min="9" max="9" width="14.42578125" customWidth="1"/>
    <col min="10" max="10" width="7.28515625" customWidth="1"/>
    <col min="11" max="12" width="8.7109375" customWidth="1"/>
    <col min="13" max="13" width="24.42578125" customWidth="1"/>
  </cols>
  <sheetData>
    <row r="1" spans="1:11" s="23" customFormat="1" ht="33.75" x14ac:dyDescent="0.5">
      <c r="A1" s="19" t="s">
        <v>63</v>
      </c>
      <c r="B1" s="21" t="s">
        <v>62</v>
      </c>
      <c r="C1" s="21"/>
      <c r="D1" s="20"/>
      <c r="F1" s="21"/>
      <c r="G1" s="21"/>
      <c r="H1" s="21"/>
      <c r="I1" s="22"/>
      <c r="J1" s="22"/>
    </row>
    <row r="2" spans="1:11" s="23" customFormat="1" ht="33.75" x14ac:dyDescent="0.5">
      <c r="A2" s="19"/>
      <c r="B2" s="21"/>
      <c r="C2" s="21"/>
      <c r="D2" s="21"/>
      <c r="E2" s="21"/>
      <c r="F2" s="21"/>
      <c r="G2" s="22"/>
    </row>
    <row r="3" spans="1:11" s="23" customFormat="1" ht="21.75" customHeight="1" x14ac:dyDescent="0.5">
      <c r="A3" s="36" t="s">
        <v>9</v>
      </c>
      <c r="B3" s="21"/>
      <c r="C3" s="21"/>
      <c r="D3" s="21"/>
      <c r="E3" s="21"/>
      <c r="F3" s="21"/>
      <c r="G3" s="22"/>
    </row>
    <row r="4" spans="1:11" x14ac:dyDescent="0.25">
      <c r="E4" s="24"/>
      <c r="G4"/>
    </row>
    <row r="5" spans="1:11" s="25" customFormat="1" ht="38.25" customHeight="1" x14ac:dyDescent="0.25">
      <c r="A5" s="39" t="s">
        <v>7</v>
      </c>
      <c r="B5" s="37" t="s">
        <v>13</v>
      </c>
      <c r="C5" s="38" t="s">
        <v>61</v>
      </c>
      <c r="D5" s="38" t="s">
        <v>12</v>
      </c>
    </row>
    <row r="6" spans="1:11" s="30" customFormat="1" ht="20.25" customHeight="1" x14ac:dyDescent="0.25">
      <c r="A6" s="26" t="s">
        <v>8</v>
      </c>
      <c r="B6" s="27">
        <f>SUMIF(E15:E19,"Roger",D15:D19)</f>
        <v>24</v>
      </c>
      <c r="C6" s="28">
        <f>B6-SUMIF(E15:E19,"Roger",F15:F19)</f>
        <v>0</v>
      </c>
      <c r="D6" s="29">
        <f>(B6-C6)/B6</f>
        <v>1</v>
      </c>
    </row>
    <row r="7" spans="1:11" s="30" customFormat="1" ht="20.25" customHeight="1" x14ac:dyDescent="0.25">
      <c r="A7" s="26" t="s">
        <v>4</v>
      </c>
      <c r="B7" s="27">
        <f>SUMIF(E15:E19,"David",D15:D19)</f>
        <v>24</v>
      </c>
      <c r="C7" s="28">
        <f>B7-SUMIF(E15:E19,"David",F15:F19)</f>
        <v>0</v>
      </c>
      <c r="D7" s="29">
        <f t="shared" ref="D7:D8" si="0">(B7-C7)/B7</f>
        <v>1</v>
      </c>
    </row>
    <row r="8" spans="1:11" ht="18.75" x14ac:dyDescent="0.3">
      <c r="A8" s="31" t="s">
        <v>5</v>
      </c>
      <c r="B8" s="32">
        <f>SUM(B6:B7)</f>
        <v>48</v>
      </c>
      <c r="C8" s="32">
        <f>SUM(C6:C7)</f>
        <v>0</v>
      </c>
      <c r="D8" s="29">
        <f t="shared" si="0"/>
        <v>1</v>
      </c>
      <c r="G8"/>
    </row>
    <row r="9" spans="1:11" x14ac:dyDescent="0.25">
      <c r="E9" s="24"/>
      <c r="G9"/>
    </row>
    <row r="10" spans="1:11" x14ac:dyDescent="0.25">
      <c r="E10" s="24"/>
      <c r="G10"/>
    </row>
    <row r="11" spans="1:11" x14ac:dyDescent="0.25">
      <c r="D11" s="33"/>
      <c r="E11" s="23"/>
      <c r="F11" s="34"/>
      <c r="G11" s="35"/>
      <c r="H11" s="15"/>
      <c r="I11" s="15"/>
      <c r="J11" s="15"/>
      <c r="K11" s="15"/>
    </row>
    <row r="12" spans="1:11" ht="18.75" x14ac:dyDescent="0.3">
      <c r="A12" s="36" t="s">
        <v>10</v>
      </c>
      <c r="D12" s="33"/>
      <c r="E12" s="23"/>
      <c r="F12" s="34"/>
      <c r="G12" s="35"/>
      <c r="H12" s="15"/>
      <c r="I12" s="15"/>
      <c r="J12" s="15"/>
      <c r="K12" s="15"/>
    </row>
    <row r="13" spans="1:11" x14ac:dyDescent="0.25">
      <c r="D13" s="33"/>
      <c r="E13" s="23"/>
      <c r="F13" s="34"/>
      <c r="G13" s="35"/>
      <c r="H13" s="15"/>
      <c r="I13" s="15"/>
      <c r="J13" s="15"/>
      <c r="K13" s="15"/>
    </row>
    <row r="14" spans="1:11" ht="30" customHeight="1" x14ac:dyDescent="0.25">
      <c r="A14" s="77" t="s">
        <v>33</v>
      </c>
      <c r="B14" s="78"/>
      <c r="C14" s="79"/>
      <c r="D14" s="49" t="s">
        <v>13</v>
      </c>
      <c r="E14" s="49" t="s">
        <v>11</v>
      </c>
      <c r="F14" s="49" t="s">
        <v>15</v>
      </c>
      <c r="G14" s="15"/>
      <c r="H14" s="15"/>
      <c r="I14" s="15"/>
      <c r="J14" s="15"/>
    </row>
    <row r="15" spans="1:11" ht="18.75" customHeight="1" x14ac:dyDescent="0.25">
      <c r="A15" s="51" t="s">
        <v>47</v>
      </c>
      <c r="B15" s="51"/>
      <c r="C15" s="51"/>
      <c r="D15" s="54">
        <v>20</v>
      </c>
      <c r="E15" s="51" t="s">
        <v>34</v>
      </c>
      <c r="F15" s="51">
        <v>20</v>
      </c>
      <c r="G15" s="15"/>
      <c r="H15" s="15"/>
      <c r="I15" s="15"/>
      <c r="J15" s="15"/>
    </row>
    <row r="16" spans="1:11" ht="18.75" customHeight="1" x14ac:dyDescent="0.25">
      <c r="A16" s="51" t="s">
        <v>49</v>
      </c>
      <c r="B16" s="51"/>
      <c r="C16" s="51"/>
      <c r="D16" s="54">
        <v>10</v>
      </c>
      <c r="E16" s="51" t="s">
        <v>60</v>
      </c>
      <c r="F16" s="51">
        <v>10</v>
      </c>
      <c r="G16" s="15"/>
      <c r="H16" s="15"/>
      <c r="I16" s="15"/>
      <c r="J16" s="15"/>
    </row>
    <row r="17" spans="1:10" ht="18.75" customHeight="1" x14ac:dyDescent="0.25">
      <c r="A17" s="51" t="s">
        <v>50</v>
      </c>
      <c r="B17" s="51"/>
      <c r="C17" s="51"/>
      <c r="D17" s="54">
        <v>4</v>
      </c>
      <c r="E17" s="51" t="s">
        <v>34</v>
      </c>
      <c r="F17" s="51">
        <v>4</v>
      </c>
      <c r="G17" s="15"/>
      <c r="H17" s="15"/>
      <c r="I17" s="15"/>
      <c r="J17" s="15"/>
    </row>
    <row r="18" spans="1:10" ht="18.75" customHeight="1" x14ac:dyDescent="0.25">
      <c r="A18" s="51" t="s">
        <v>52</v>
      </c>
      <c r="B18" s="51"/>
      <c r="C18" s="51"/>
      <c r="D18" s="54">
        <v>10</v>
      </c>
      <c r="E18" s="51" t="s">
        <v>60</v>
      </c>
      <c r="F18" s="51">
        <v>10</v>
      </c>
      <c r="G18" s="15"/>
      <c r="H18" s="15"/>
      <c r="I18" s="15"/>
      <c r="J18" s="15"/>
    </row>
    <row r="19" spans="1:10" ht="18.75" customHeight="1" x14ac:dyDescent="0.25">
      <c r="A19" s="51" t="s">
        <v>53</v>
      </c>
      <c r="B19" s="64"/>
      <c r="C19" s="63"/>
      <c r="D19" s="54">
        <v>4</v>
      </c>
      <c r="E19" s="51" t="s">
        <v>60</v>
      </c>
      <c r="F19" s="51">
        <v>4</v>
      </c>
      <c r="G19" s="15"/>
      <c r="H19" s="15"/>
      <c r="I19" s="15"/>
      <c r="J19" s="15"/>
    </row>
    <row r="20" spans="1:10" ht="18.75" x14ac:dyDescent="0.3">
      <c r="B20" s="5"/>
      <c r="D20" s="46"/>
      <c r="E20" s="52"/>
      <c r="G20"/>
    </row>
    <row r="21" spans="1:10" x14ac:dyDescent="0.25">
      <c r="G21"/>
    </row>
    <row r="22" spans="1:10" x14ac:dyDescent="0.25">
      <c r="G22"/>
    </row>
    <row r="23" spans="1:10" x14ac:dyDescent="0.25">
      <c r="G23"/>
    </row>
  </sheetData>
  <mergeCells count="1">
    <mergeCell ref="A14:C14"/>
  </mergeCells>
  <conditionalFormatting sqref="D6:D8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{607C20CB-7027-4874-9B86-4FF649433740}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C20CB-7027-4874-9B86-4FF6494337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D6:D8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85" zoomScaleNormal="85" workbookViewId="0">
      <selection sqref="A1:XFD1048576"/>
    </sheetView>
  </sheetViews>
  <sheetFormatPr baseColWidth="10" defaultColWidth="11.42578125" defaultRowHeight="15" x14ac:dyDescent="0.25"/>
  <cols>
    <col min="1" max="1" width="13" customWidth="1"/>
    <col min="2" max="2" width="5.7109375" customWidth="1"/>
    <col min="3" max="3" width="7.85546875" customWidth="1"/>
    <col min="4" max="4" width="9.42578125" customWidth="1"/>
    <col min="5" max="5" width="9.7109375" customWidth="1"/>
    <col min="6" max="6" width="3.28515625" customWidth="1"/>
    <col min="7" max="7" width="9.5703125" customWidth="1"/>
    <col min="8" max="8" width="7.140625" customWidth="1"/>
    <col min="9" max="9" width="9.5703125" customWidth="1"/>
    <col min="10" max="10" width="16.85546875" customWidth="1"/>
    <col min="12" max="12" width="13.7109375" customWidth="1"/>
  </cols>
  <sheetData>
    <row r="1" spans="1:13" x14ac:dyDescent="0.25">
      <c r="H1" s="10" t="s">
        <v>1</v>
      </c>
      <c r="I1" s="16">
        <v>48</v>
      </c>
      <c r="M1" s="6"/>
    </row>
    <row r="2" spans="1:13" x14ac:dyDescent="0.25">
      <c r="H2" s="10" t="s">
        <v>17</v>
      </c>
      <c r="I2" s="17">
        <v>48</v>
      </c>
      <c r="J2" s="2"/>
    </row>
    <row r="4" spans="1:13" s="8" customFormat="1" ht="71.25" customHeight="1" x14ac:dyDescent="0.25">
      <c r="A4" s="13" t="s">
        <v>0</v>
      </c>
      <c r="B4" s="12" t="s">
        <v>3</v>
      </c>
      <c r="C4" s="13" t="s">
        <v>14</v>
      </c>
      <c r="D4" s="13" t="s">
        <v>15</v>
      </c>
      <c r="E4" s="14" t="s">
        <v>16</v>
      </c>
      <c r="F4" s="9"/>
      <c r="H4" s="14"/>
      <c r="I4" s="42" t="s">
        <v>18</v>
      </c>
    </row>
    <row r="5" spans="1:13" x14ac:dyDescent="0.25">
      <c r="A5" s="4">
        <v>41376</v>
      </c>
      <c r="B5" s="1">
        <v>0</v>
      </c>
      <c r="C5" s="7">
        <f>SUMTASKS</f>
        <v>48</v>
      </c>
      <c r="D5" s="7">
        <v>3</v>
      </c>
      <c r="E5" s="40">
        <f>C5-D5</f>
        <v>45</v>
      </c>
      <c r="F5" s="2"/>
      <c r="I5" s="41">
        <f>C5</f>
        <v>48</v>
      </c>
    </row>
    <row r="6" spans="1:13" x14ac:dyDescent="0.25">
      <c r="A6" s="4">
        <f>A5+1</f>
        <v>41377</v>
      </c>
      <c r="B6" s="3">
        <f>B5+1</f>
        <v>1</v>
      </c>
      <c r="C6" s="7">
        <f>E5</f>
        <v>45</v>
      </c>
      <c r="D6" s="7">
        <v>4</v>
      </c>
      <c r="E6" s="40">
        <f t="shared" ref="E6:E25" si="0">C6-D6</f>
        <v>41</v>
      </c>
      <c r="F6" s="2"/>
      <c r="I6" s="41">
        <f t="shared" ref="I6:I25" si="1">I5-TEAM_CAPACITY/$B$25</f>
        <v>45.6</v>
      </c>
    </row>
    <row r="7" spans="1:13" x14ac:dyDescent="0.25">
      <c r="A7" s="4">
        <f t="shared" ref="A7:B22" si="2">A6+1</f>
        <v>41378</v>
      </c>
      <c r="B7" s="3">
        <f t="shared" si="2"/>
        <v>2</v>
      </c>
      <c r="C7" s="7">
        <f t="shared" ref="C7:C25" si="3">E6</f>
        <v>41</v>
      </c>
      <c r="D7" s="7">
        <v>1</v>
      </c>
      <c r="E7" s="40">
        <f t="shared" si="0"/>
        <v>40</v>
      </c>
      <c r="F7" s="2"/>
      <c r="I7" s="41">
        <f t="shared" si="1"/>
        <v>43.2</v>
      </c>
    </row>
    <row r="8" spans="1:13" x14ac:dyDescent="0.25">
      <c r="A8" s="4">
        <f t="shared" si="2"/>
        <v>41379</v>
      </c>
      <c r="B8" s="3">
        <f t="shared" si="2"/>
        <v>3</v>
      </c>
      <c r="C8" s="7">
        <f t="shared" si="3"/>
        <v>40</v>
      </c>
      <c r="D8" s="7">
        <v>0</v>
      </c>
      <c r="E8" s="40">
        <f t="shared" si="0"/>
        <v>40</v>
      </c>
      <c r="F8" s="2"/>
      <c r="I8" s="41">
        <f t="shared" si="1"/>
        <v>40.800000000000004</v>
      </c>
    </row>
    <row r="9" spans="1:13" x14ac:dyDescent="0.25">
      <c r="A9" s="4">
        <f t="shared" si="2"/>
        <v>41380</v>
      </c>
      <c r="B9" s="3">
        <f t="shared" si="2"/>
        <v>4</v>
      </c>
      <c r="C9" s="7">
        <f t="shared" si="3"/>
        <v>40</v>
      </c>
      <c r="D9" s="7">
        <v>6</v>
      </c>
      <c r="E9" s="40">
        <f t="shared" si="0"/>
        <v>34</v>
      </c>
      <c r="F9" s="2"/>
      <c r="I9" s="41">
        <f t="shared" si="1"/>
        <v>38.400000000000006</v>
      </c>
    </row>
    <row r="10" spans="1:13" x14ac:dyDescent="0.25">
      <c r="A10" s="4">
        <f t="shared" si="2"/>
        <v>41381</v>
      </c>
      <c r="B10" s="3">
        <f t="shared" si="2"/>
        <v>5</v>
      </c>
      <c r="C10" s="7">
        <f t="shared" si="3"/>
        <v>34</v>
      </c>
      <c r="D10" s="7">
        <v>0</v>
      </c>
      <c r="E10" s="40">
        <f t="shared" si="0"/>
        <v>34</v>
      </c>
      <c r="F10" s="2"/>
      <c r="I10" s="41">
        <f t="shared" si="1"/>
        <v>36.000000000000007</v>
      </c>
    </row>
    <row r="11" spans="1:13" x14ac:dyDescent="0.25">
      <c r="A11" s="4">
        <f t="shared" si="2"/>
        <v>41382</v>
      </c>
      <c r="B11" s="3">
        <f t="shared" si="2"/>
        <v>6</v>
      </c>
      <c r="C11" s="7">
        <f t="shared" si="3"/>
        <v>34</v>
      </c>
      <c r="D11" s="7">
        <v>1</v>
      </c>
      <c r="E11" s="40">
        <f t="shared" si="0"/>
        <v>33</v>
      </c>
      <c r="F11" s="2"/>
      <c r="I11" s="41">
        <f t="shared" si="1"/>
        <v>33.600000000000009</v>
      </c>
    </row>
    <row r="12" spans="1:13" x14ac:dyDescent="0.25">
      <c r="A12" s="4">
        <f t="shared" si="2"/>
        <v>41383</v>
      </c>
      <c r="B12" s="3">
        <f t="shared" si="2"/>
        <v>7</v>
      </c>
      <c r="C12" s="7">
        <f t="shared" si="3"/>
        <v>33</v>
      </c>
      <c r="D12" s="7">
        <v>0</v>
      </c>
      <c r="E12" s="40">
        <f t="shared" si="0"/>
        <v>33</v>
      </c>
      <c r="F12" s="2"/>
      <c r="I12" s="41">
        <f t="shared" si="1"/>
        <v>31.20000000000001</v>
      </c>
    </row>
    <row r="13" spans="1:13" x14ac:dyDescent="0.25">
      <c r="A13" s="4">
        <f t="shared" si="2"/>
        <v>41384</v>
      </c>
      <c r="B13" s="3">
        <f t="shared" si="2"/>
        <v>8</v>
      </c>
      <c r="C13" s="7">
        <f t="shared" si="3"/>
        <v>33</v>
      </c>
      <c r="D13" s="7">
        <v>4</v>
      </c>
      <c r="E13" s="40">
        <f t="shared" si="0"/>
        <v>29</v>
      </c>
      <c r="F13" s="2"/>
      <c r="I13" s="41">
        <f t="shared" si="1"/>
        <v>28.800000000000011</v>
      </c>
    </row>
    <row r="14" spans="1:13" x14ac:dyDescent="0.25">
      <c r="A14" s="4">
        <f t="shared" si="2"/>
        <v>41385</v>
      </c>
      <c r="B14" s="3">
        <f t="shared" si="2"/>
        <v>9</v>
      </c>
      <c r="C14" s="7">
        <f t="shared" si="3"/>
        <v>29</v>
      </c>
      <c r="D14" s="7"/>
      <c r="E14" s="40">
        <f t="shared" si="0"/>
        <v>29</v>
      </c>
      <c r="F14" s="2"/>
      <c r="I14" s="41">
        <f t="shared" si="1"/>
        <v>26.400000000000013</v>
      </c>
    </row>
    <row r="15" spans="1:13" x14ac:dyDescent="0.25">
      <c r="A15" s="4">
        <f t="shared" si="2"/>
        <v>41386</v>
      </c>
      <c r="B15" s="3">
        <f t="shared" si="2"/>
        <v>10</v>
      </c>
      <c r="C15" s="7">
        <f t="shared" si="3"/>
        <v>29</v>
      </c>
      <c r="D15" s="7">
        <v>0</v>
      </c>
      <c r="E15" s="40">
        <f t="shared" si="0"/>
        <v>29</v>
      </c>
      <c r="F15" s="2"/>
      <c r="I15" s="41">
        <f t="shared" si="1"/>
        <v>24.000000000000014</v>
      </c>
    </row>
    <row r="16" spans="1:13" x14ac:dyDescent="0.25">
      <c r="A16" s="4">
        <f t="shared" si="2"/>
        <v>41387</v>
      </c>
      <c r="B16" s="3">
        <f t="shared" si="2"/>
        <v>11</v>
      </c>
      <c r="C16" s="7">
        <f t="shared" si="3"/>
        <v>29</v>
      </c>
      <c r="D16" s="7">
        <v>6</v>
      </c>
      <c r="E16" s="40">
        <f t="shared" si="0"/>
        <v>23</v>
      </c>
      <c r="F16" s="2"/>
      <c r="I16" s="41">
        <f t="shared" si="1"/>
        <v>21.600000000000016</v>
      </c>
    </row>
    <row r="17" spans="1:9" x14ac:dyDescent="0.25">
      <c r="A17" s="4">
        <f t="shared" si="2"/>
        <v>41388</v>
      </c>
      <c r="B17" s="3">
        <f t="shared" si="2"/>
        <v>12</v>
      </c>
      <c r="C17" s="7">
        <f t="shared" si="3"/>
        <v>23</v>
      </c>
      <c r="D17" s="7">
        <v>4</v>
      </c>
      <c r="E17" s="40">
        <f t="shared" si="0"/>
        <v>19</v>
      </c>
      <c r="F17" s="2"/>
      <c r="I17" s="41">
        <f t="shared" si="1"/>
        <v>19.200000000000017</v>
      </c>
    </row>
    <row r="18" spans="1:9" x14ac:dyDescent="0.25">
      <c r="A18" s="4">
        <f t="shared" si="2"/>
        <v>41389</v>
      </c>
      <c r="B18" s="3">
        <f t="shared" si="2"/>
        <v>13</v>
      </c>
      <c r="C18" s="7">
        <f t="shared" si="3"/>
        <v>19</v>
      </c>
      <c r="D18" s="7">
        <v>0</v>
      </c>
      <c r="E18" s="40">
        <f t="shared" si="0"/>
        <v>19</v>
      </c>
      <c r="F18" s="2"/>
      <c r="I18" s="41">
        <f t="shared" si="1"/>
        <v>16.800000000000018</v>
      </c>
    </row>
    <row r="19" spans="1:9" x14ac:dyDescent="0.25">
      <c r="A19" s="4">
        <f t="shared" si="2"/>
        <v>41390</v>
      </c>
      <c r="B19" s="3">
        <f t="shared" si="2"/>
        <v>14</v>
      </c>
      <c r="C19" s="7">
        <f t="shared" si="3"/>
        <v>19</v>
      </c>
      <c r="D19" s="7">
        <v>0</v>
      </c>
      <c r="E19" s="40">
        <f t="shared" si="0"/>
        <v>19</v>
      </c>
      <c r="F19" s="2"/>
      <c r="I19" s="41">
        <f t="shared" si="1"/>
        <v>14.400000000000018</v>
      </c>
    </row>
    <row r="20" spans="1:9" x14ac:dyDescent="0.25">
      <c r="A20" s="4">
        <f t="shared" si="2"/>
        <v>41391</v>
      </c>
      <c r="B20" s="3">
        <f t="shared" si="2"/>
        <v>15</v>
      </c>
      <c r="C20" s="7">
        <f t="shared" si="3"/>
        <v>19</v>
      </c>
      <c r="D20" s="7">
        <v>4</v>
      </c>
      <c r="E20" s="40">
        <f t="shared" si="0"/>
        <v>15</v>
      </c>
      <c r="I20" s="41">
        <f t="shared" si="1"/>
        <v>12.000000000000018</v>
      </c>
    </row>
    <row r="21" spans="1:9" x14ac:dyDescent="0.25">
      <c r="A21" s="4">
        <f t="shared" si="2"/>
        <v>41392</v>
      </c>
      <c r="B21" s="3">
        <f t="shared" si="2"/>
        <v>16</v>
      </c>
      <c r="C21" s="7">
        <f t="shared" si="3"/>
        <v>15</v>
      </c>
      <c r="D21" s="7">
        <v>5</v>
      </c>
      <c r="E21" s="40">
        <f t="shared" si="0"/>
        <v>10</v>
      </c>
      <c r="I21" s="41">
        <f t="shared" si="1"/>
        <v>9.6000000000000174</v>
      </c>
    </row>
    <row r="22" spans="1:9" x14ac:dyDescent="0.25">
      <c r="A22" s="4">
        <f t="shared" si="2"/>
        <v>41393</v>
      </c>
      <c r="B22" s="3">
        <f t="shared" si="2"/>
        <v>17</v>
      </c>
      <c r="C22" s="7">
        <f t="shared" si="3"/>
        <v>10</v>
      </c>
      <c r="D22" s="7">
        <v>4</v>
      </c>
      <c r="E22" s="40">
        <f t="shared" si="0"/>
        <v>6</v>
      </c>
      <c r="F22" s="11"/>
      <c r="I22" s="41">
        <f t="shared" si="1"/>
        <v>7.2000000000000171</v>
      </c>
    </row>
    <row r="23" spans="1:9" x14ac:dyDescent="0.25">
      <c r="A23" s="4">
        <f t="shared" ref="A23:B26" si="4">A22+1</f>
        <v>41394</v>
      </c>
      <c r="B23" s="3">
        <f t="shared" si="4"/>
        <v>18</v>
      </c>
      <c r="C23" s="7">
        <f t="shared" si="3"/>
        <v>6</v>
      </c>
      <c r="D23" s="7">
        <v>4</v>
      </c>
      <c r="E23" s="40">
        <f t="shared" si="0"/>
        <v>2</v>
      </c>
      <c r="F23" s="11"/>
      <c r="I23" s="41">
        <f t="shared" si="1"/>
        <v>4.8000000000000167</v>
      </c>
    </row>
    <row r="24" spans="1:9" x14ac:dyDescent="0.25">
      <c r="A24" s="4">
        <f t="shared" si="4"/>
        <v>41395</v>
      </c>
      <c r="B24" s="3">
        <f t="shared" si="4"/>
        <v>19</v>
      </c>
      <c r="C24" s="7">
        <f t="shared" si="3"/>
        <v>2</v>
      </c>
      <c r="D24" s="7">
        <v>2</v>
      </c>
      <c r="E24" s="40">
        <f t="shared" si="0"/>
        <v>0</v>
      </c>
      <c r="F24" s="11"/>
      <c r="I24" s="41">
        <f t="shared" si="1"/>
        <v>2.4000000000000168</v>
      </c>
    </row>
    <row r="25" spans="1:9" x14ac:dyDescent="0.25">
      <c r="A25" s="4">
        <f t="shared" si="4"/>
        <v>41396</v>
      </c>
      <c r="B25" s="3">
        <f t="shared" si="4"/>
        <v>20</v>
      </c>
      <c r="C25" s="7">
        <f t="shared" si="3"/>
        <v>0</v>
      </c>
      <c r="D25" s="7">
        <v>0</v>
      </c>
      <c r="E25" s="40">
        <f t="shared" si="0"/>
        <v>0</v>
      </c>
      <c r="F25" s="11"/>
      <c r="I25" s="41">
        <f t="shared" si="1"/>
        <v>1.6875389974302379E-14</v>
      </c>
    </row>
    <row r="26" spans="1:9" x14ac:dyDescent="0.25">
      <c r="A26" s="5" t="s">
        <v>2</v>
      </c>
      <c r="B26" s="3">
        <f t="shared" si="4"/>
        <v>21</v>
      </c>
      <c r="C26" s="7">
        <f>E25</f>
        <v>0</v>
      </c>
      <c r="D26" s="7">
        <v>0</v>
      </c>
      <c r="E26" s="11"/>
      <c r="F26" s="11"/>
      <c r="I26" s="41"/>
    </row>
    <row r="27" spans="1:9" x14ac:dyDescent="0.25">
      <c r="A27" s="4"/>
      <c r="C27" s="11"/>
      <c r="D27" s="11"/>
      <c r="E27" s="11"/>
      <c r="F27" s="11"/>
    </row>
    <row r="28" spans="1:9" x14ac:dyDescent="0.25">
      <c r="C28" s="11"/>
      <c r="D28" s="11"/>
      <c r="E28" s="11"/>
      <c r="F28" s="11"/>
    </row>
    <row r="29" spans="1:9" x14ac:dyDescent="0.25">
      <c r="C29" s="11"/>
      <c r="D29" s="11"/>
      <c r="E29" s="11"/>
      <c r="F29" s="11"/>
    </row>
    <row r="30" spans="1:9" x14ac:dyDescent="0.25">
      <c r="E30" s="18"/>
      <c r="F30" s="2"/>
      <c r="I30" s="41"/>
    </row>
    <row r="31" spans="1:9" x14ac:dyDescent="0.25">
      <c r="C31" s="11"/>
      <c r="D31" s="11"/>
      <c r="E31" s="11"/>
      <c r="F31" s="11"/>
    </row>
  </sheetData>
  <pageMargins left="0.7" right="0.7" top="0.78740157499999996" bottom="0.78740157499999996" header="0.3" footer="0.3"/>
  <pageSetup paperSize="287" scale="9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4" workbookViewId="0">
      <selection activeCell="D11" sqref="D11"/>
    </sheetView>
  </sheetViews>
  <sheetFormatPr baseColWidth="10" defaultRowHeight="15" x14ac:dyDescent="0.25"/>
  <cols>
    <col min="1" max="1" width="43.28515625" customWidth="1"/>
  </cols>
  <sheetData>
    <row r="1" spans="1:6" ht="33.75" x14ac:dyDescent="0.5">
      <c r="A1" s="19" t="s">
        <v>64</v>
      </c>
      <c r="B1" s="21" t="s">
        <v>65</v>
      </c>
      <c r="C1" s="21"/>
      <c r="D1" s="20"/>
      <c r="E1" s="23"/>
      <c r="F1" s="21"/>
    </row>
    <row r="2" spans="1:6" ht="33.75" x14ac:dyDescent="0.5">
      <c r="A2" s="19"/>
      <c r="B2" s="21"/>
      <c r="C2" s="21"/>
      <c r="D2" s="21"/>
      <c r="E2" s="21"/>
      <c r="F2" s="21"/>
    </row>
    <row r="3" spans="1:6" ht="33.75" x14ac:dyDescent="0.5">
      <c r="A3" s="36" t="s">
        <v>9</v>
      </c>
      <c r="B3" s="21"/>
      <c r="C3" s="21"/>
      <c r="D3" s="21"/>
      <c r="E3" s="21"/>
      <c r="F3" s="21"/>
    </row>
    <row r="4" spans="1:6" x14ac:dyDescent="0.25">
      <c r="D4" s="5"/>
      <c r="E4" s="24"/>
    </row>
    <row r="5" spans="1:6" ht="30" x14ac:dyDescent="0.25">
      <c r="A5" s="39" t="s">
        <v>7</v>
      </c>
      <c r="B5" s="37" t="s">
        <v>13</v>
      </c>
      <c r="C5" s="38" t="s">
        <v>61</v>
      </c>
      <c r="D5" s="38" t="s">
        <v>12</v>
      </c>
      <c r="E5" s="25"/>
      <c r="F5" s="25"/>
    </row>
    <row r="6" spans="1:6" ht="18.75" x14ac:dyDescent="0.25">
      <c r="A6" s="26" t="s">
        <v>8</v>
      </c>
      <c r="B6" s="27">
        <f>SUMIF(E15:E24,"Roger",D15:D24)</f>
        <v>19</v>
      </c>
      <c r="C6" s="28">
        <f>B6-SUMIF(E15:E24,"Roger",F15:F24)</f>
        <v>0</v>
      </c>
      <c r="D6" s="29">
        <f>(B6-C6)/B6</f>
        <v>1</v>
      </c>
      <c r="E6" s="30"/>
      <c r="F6" s="30"/>
    </row>
    <row r="7" spans="1:6" ht="18.75" x14ac:dyDescent="0.25">
      <c r="A7" s="26" t="s">
        <v>4</v>
      </c>
      <c r="B7" s="27">
        <f>SUMIF(E15:E24,"David",D15:D24)</f>
        <v>16</v>
      </c>
      <c r="C7" s="28">
        <f>B7-SUMIF(E15:E24,"David",F15:F24)</f>
        <v>0</v>
      </c>
      <c r="D7" s="29">
        <f t="shared" ref="D7:D8" si="0">(B7-C7)/B7</f>
        <v>1</v>
      </c>
      <c r="E7" s="30"/>
      <c r="F7" s="30"/>
    </row>
    <row r="8" spans="1:6" ht="18.75" x14ac:dyDescent="0.3">
      <c r="A8" s="31" t="s">
        <v>5</v>
      </c>
      <c r="B8" s="32">
        <f>SUM(B6:B7)</f>
        <v>35</v>
      </c>
      <c r="C8" s="32">
        <f>SUM(C6:C7)</f>
        <v>0</v>
      </c>
      <c r="D8" s="29">
        <f t="shared" si="0"/>
        <v>1</v>
      </c>
    </row>
    <row r="9" spans="1:6" x14ac:dyDescent="0.25">
      <c r="D9" s="5"/>
      <c r="E9" s="24"/>
    </row>
    <row r="10" spans="1:6" x14ac:dyDescent="0.25">
      <c r="D10" s="5"/>
      <c r="E10" s="24"/>
    </row>
    <row r="11" spans="1:6" x14ac:dyDescent="0.25">
      <c r="D11" s="33"/>
      <c r="E11" s="23"/>
      <c r="F11" s="34"/>
    </row>
    <row r="12" spans="1:6" ht="18.75" x14ac:dyDescent="0.3">
      <c r="A12" s="36" t="s">
        <v>10</v>
      </c>
      <c r="D12" s="33"/>
      <c r="E12" s="23"/>
      <c r="F12" s="34"/>
    </row>
    <row r="13" spans="1:6" x14ac:dyDescent="0.25">
      <c r="D13" s="33"/>
      <c r="E13" s="23"/>
      <c r="F13" s="34"/>
    </row>
    <row r="14" spans="1:6" ht="30" x14ac:dyDescent="0.25">
      <c r="A14" s="77" t="s">
        <v>33</v>
      </c>
      <c r="B14" s="78"/>
      <c r="C14" s="79"/>
      <c r="D14" s="49" t="s">
        <v>13</v>
      </c>
      <c r="E14" s="49" t="s">
        <v>11</v>
      </c>
      <c r="F14" s="49" t="s">
        <v>15</v>
      </c>
    </row>
    <row r="15" spans="1:6" ht="18.75" x14ac:dyDescent="0.25">
      <c r="A15" s="75" t="s">
        <v>54</v>
      </c>
      <c r="B15" s="76"/>
      <c r="C15" s="76"/>
      <c r="D15" s="54">
        <v>5</v>
      </c>
      <c r="E15" s="51" t="s">
        <v>60</v>
      </c>
      <c r="F15" s="51">
        <v>5</v>
      </c>
    </row>
    <row r="16" spans="1:6" ht="18.75" x14ac:dyDescent="0.25">
      <c r="A16" s="75" t="s">
        <v>55</v>
      </c>
      <c r="B16" s="76"/>
      <c r="C16" s="76"/>
      <c r="D16" s="54">
        <v>6</v>
      </c>
      <c r="E16" s="51" t="s">
        <v>60</v>
      </c>
      <c r="F16" s="51">
        <v>6</v>
      </c>
    </row>
    <row r="17" spans="1:6" ht="18.75" x14ac:dyDescent="0.25">
      <c r="A17" s="75" t="s">
        <v>57</v>
      </c>
      <c r="B17" s="76"/>
      <c r="C17" s="76"/>
      <c r="D17" s="54">
        <v>6</v>
      </c>
      <c r="E17" s="51" t="s">
        <v>34</v>
      </c>
      <c r="F17" s="51">
        <v>6</v>
      </c>
    </row>
    <row r="18" spans="1:6" ht="18.75" customHeight="1" x14ac:dyDescent="0.25">
      <c r="A18" s="75" t="s">
        <v>66</v>
      </c>
      <c r="B18" s="76"/>
      <c r="C18" s="76"/>
      <c r="D18" s="54">
        <v>3</v>
      </c>
      <c r="E18" s="51" t="s">
        <v>60</v>
      </c>
      <c r="F18" s="51">
        <v>3</v>
      </c>
    </row>
    <row r="19" spans="1:6" ht="18.75" x14ac:dyDescent="0.25">
      <c r="A19" s="75" t="s">
        <v>67</v>
      </c>
      <c r="B19" s="76"/>
      <c r="C19" s="76"/>
      <c r="D19" s="54">
        <v>1</v>
      </c>
      <c r="E19" s="51" t="s">
        <v>60</v>
      </c>
      <c r="F19" s="51">
        <v>1</v>
      </c>
    </row>
    <row r="20" spans="1:6" ht="18.75" x14ac:dyDescent="0.25">
      <c r="A20" s="75" t="s">
        <v>68</v>
      </c>
      <c r="B20" s="76"/>
      <c r="C20" s="76"/>
      <c r="D20" s="54">
        <v>2</v>
      </c>
      <c r="E20" s="51" t="s">
        <v>34</v>
      </c>
      <c r="F20" s="51">
        <v>2</v>
      </c>
    </row>
    <row r="21" spans="1:6" ht="18.75" x14ac:dyDescent="0.25">
      <c r="A21" s="75" t="s">
        <v>69</v>
      </c>
      <c r="B21" s="76"/>
      <c r="C21" s="76"/>
      <c r="D21" s="54">
        <v>2</v>
      </c>
      <c r="E21" s="51" t="s">
        <v>60</v>
      </c>
      <c r="F21" s="51">
        <v>2</v>
      </c>
    </row>
    <row r="22" spans="1:6" ht="18.75" x14ac:dyDescent="0.25">
      <c r="A22" s="75" t="s">
        <v>70</v>
      </c>
      <c r="B22" s="76"/>
      <c r="C22" s="76"/>
      <c r="D22" s="54">
        <v>2</v>
      </c>
      <c r="E22" s="51" t="s">
        <v>60</v>
      </c>
      <c r="F22" s="51">
        <v>2</v>
      </c>
    </row>
    <row r="23" spans="1:6" ht="18.75" x14ac:dyDescent="0.25">
      <c r="A23" s="75" t="s">
        <v>71</v>
      </c>
      <c r="B23" s="76"/>
      <c r="C23" s="76"/>
      <c r="D23" s="54">
        <v>2</v>
      </c>
      <c r="E23" s="51" t="s">
        <v>34</v>
      </c>
      <c r="F23" s="51">
        <v>2</v>
      </c>
    </row>
    <row r="24" spans="1:6" ht="18.75" x14ac:dyDescent="0.25">
      <c r="A24" s="75" t="s">
        <v>72</v>
      </c>
      <c r="B24" s="76"/>
      <c r="C24" s="76"/>
      <c r="D24" s="54">
        <v>6</v>
      </c>
      <c r="E24" s="51" t="s">
        <v>34</v>
      </c>
      <c r="F24" s="51">
        <v>6</v>
      </c>
    </row>
  </sheetData>
  <mergeCells count="11">
    <mergeCell ref="A24:C24"/>
    <mergeCell ref="A14:C14"/>
    <mergeCell ref="A16:C16"/>
    <mergeCell ref="A17:C17"/>
    <mergeCell ref="A15:C15"/>
    <mergeCell ref="A18:C18"/>
    <mergeCell ref="A19:C19"/>
    <mergeCell ref="A20:C20"/>
    <mergeCell ref="A21:C21"/>
    <mergeCell ref="A22:C22"/>
    <mergeCell ref="A23:C23"/>
  </mergeCells>
  <conditionalFormatting sqref="D6:D8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{6C116198-BFE5-4460-9836-85FA3F4648FC}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116198-BFE5-4460-9836-85FA3F4648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D6:D8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85" zoomScaleNormal="85" workbookViewId="0">
      <selection activeCell="W16" sqref="W16"/>
    </sheetView>
  </sheetViews>
  <sheetFormatPr baseColWidth="10" defaultColWidth="11.42578125" defaultRowHeight="15" x14ac:dyDescent="0.25"/>
  <cols>
    <col min="1" max="1" width="13" customWidth="1"/>
    <col min="2" max="2" width="5.7109375" customWidth="1"/>
    <col min="3" max="3" width="7.85546875" customWidth="1"/>
    <col min="4" max="4" width="9.42578125" customWidth="1"/>
    <col min="5" max="5" width="9.7109375" customWidth="1"/>
    <col min="6" max="6" width="3.28515625" customWidth="1"/>
    <col min="7" max="7" width="9.5703125" customWidth="1"/>
    <col min="8" max="8" width="7.140625" customWidth="1"/>
    <col min="9" max="9" width="9.5703125" customWidth="1"/>
    <col min="10" max="10" width="16.85546875" customWidth="1"/>
    <col min="12" max="12" width="13.7109375" customWidth="1"/>
  </cols>
  <sheetData>
    <row r="1" spans="1:13" x14ac:dyDescent="0.25">
      <c r="H1" s="10" t="s">
        <v>1</v>
      </c>
      <c r="I1" s="16">
        <v>35</v>
      </c>
      <c r="M1" s="6"/>
    </row>
    <row r="2" spans="1:13" x14ac:dyDescent="0.25">
      <c r="H2" s="10" t="s">
        <v>17</v>
      </c>
      <c r="I2" s="17">
        <v>35</v>
      </c>
      <c r="J2" s="2"/>
    </row>
    <row r="4" spans="1:13" s="8" customFormat="1" ht="71.25" customHeight="1" x14ac:dyDescent="0.25">
      <c r="A4" s="13" t="s">
        <v>0</v>
      </c>
      <c r="B4" s="12" t="s">
        <v>3</v>
      </c>
      <c r="C4" s="13" t="s">
        <v>14</v>
      </c>
      <c r="D4" s="13" t="s">
        <v>15</v>
      </c>
      <c r="E4" s="14" t="s">
        <v>16</v>
      </c>
      <c r="F4" s="9"/>
      <c r="H4" s="14"/>
      <c r="I4" s="42" t="s">
        <v>18</v>
      </c>
    </row>
    <row r="5" spans="1:13" x14ac:dyDescent="0.25">
      <c r="A5" s="4">
        <v>41397</v>
      </c>
      <c r="B5" s="1">
        <v>0</v>
      </c>
      <c r="C5" s="7">
        <v>35</v>
      </c>
      <c r="D5" s="7">
        <v>6</v>
      </c>
      <c r="E5" s="40">
        <v>35</v>
      </c>
      <c r="F5" s="2"/>
      <c r="I5" s="41">
        <v>35</v>
      </c>
    </row>
    <row r="6" spans="1:13" x14ac:dyDescent="0.25">
      <c r="A6" s="4">
        <f>A5+1</f>
        <v>41398</v>
      </c>
      <c r="B6" s="3">
        <f>B5+1</f>
        <v>1</v>
      </c>
      <c r="C6" s="7">
        <f>E5</f>
        <v>35</v>
      </c>
      <c r="D6" s="7">
        <v>4</v>
      </c>
      <c r="E6" s="40">
        <f t="shared" ref="E6:E26" si="0">C6-D6</f>
        <v>31</v>
      </c>
      <c r="F6" s="2"/>
      <c r="I6" s="41">
        <f>I5-TEAM_CAPACITY/$B$26</f>
        <v>33.32</v>
      </c>
    </row>
    <row r="7" spans="1:13" x14ac:dyDescent="0.25">
      <c r="A7" s="4">
        <f t="shared" ref="A7:B22" si="1">A6+1</f>
        <v>41399</v>
      </c>
      <c r="B7" s="3">
        <f t="shared" si="1"/>
        <v>2</v>
      </c>
      <c r="C7" s="7">
        <f t="shared" ref="C7:C25" si="2">E6</f>
        <v>31</v>
      </c>
      <c r="D7" s="7">
        <v>3</v>
      </c>
      <c r="E7" s="40">
        <f t="shared" si="0"/>
        <v>28</v>
      </c>
      <c r="F7" s="2"/>
      <c r="I7" s="41">
        <f t="shared" ref="I7:I26" si="3">I6-TEAM_CAPACITY/$B$26</f>
        <v>31.64</v>
      </c>
    </row>
    <row r="8" spans="1:13" x14ac:dyDescent="0.25">
      <c r="A8" s="4">
        <f t="shared" si="1"/>
        <v>41400</v>
      </c>
      <c r="B8" s="3">
        <f t="shared" si="1"/>
        <v>3</v>
      </c>
      <c r="C8" s="7">
        <f t="shared" si="2"/>
        <v>28</v>
      </c>
      <c r="D8" s="7">
        <v>3</v>
      </c>
      <c r="E8" s="40">
        <f t="shared" si="0"/>
        <v>25</v>
      </c>
      <c r="F8" s="2"/>
      <c r="I8" s="41">
        <f t="shared" si="3"/>
        <v>29.96</v>
      </c>
    </row>
    <row r="9" spans="1:13" x14ac:dyDescent="0.25">
      <c r="A9" s="4">
        <f t="shared" si="1"/>
        <v>41401</v>
      </c>
      <c r="B9" s="3">
        <f t="shared" si="1"/>
        <v>4</v>
      </c>
      <c r="C9" s="7">
        <f t="shared" si="2"/>
        <v>25</v>
      </c>
      <c r="D9" s="7">
        <v>0</v>
      </c>
      <c r="E9" s="40">
        <f t="shared" si="0"/>
        <v>25</v>
      </c>
      <c r="F9" s="2"/>
      <c r="I9" s="41">
        <f t="shared" si="3"/>
        <v>28.28</v>
      </c>
    </row>
    <row r="10" spans="1:13" x14ac:dyDescent="0.25">
      <c r="A10" s="4">
        <f t="shared" si="1"/>
        <v>41402</v>
      </c>
      <c r="B10" s="3">
        <f t="shared" si="1"/>
        <v>5</v>
      </c>
      <c r="C10" s="7">
        <f t="shared" si="2"/>
        <v>25</v>
      </c>
      <c r="D10" s="7">
        <v>4</v>
      </c>
      <c r="E10" s="40">
        <f t="shared" si="0"/>
        <v>21</v>
      </c>
      <c r="F10" s="2"/>
      <c r="I10" s="41">
        <f t="shared" si="3"/>
        <v>26.6</v>
      </c>
    </row>
    <row r="11" spans="1:13" x14ac:dyDescent="0.25">
      <c r="A11" s="4">
        <f t="shared" si="1"/>
        <v>41403</v>
      </c>
      <c r="B11" s="3">
        <f t="shared" si="1"/>
        <v>6</v>
      </c>
      <c r="C11" s="7">
        <f t="shared" si="2"/>
        <v>21</v>
      </c>
      <c r="D11" s="7">
        <v>0</v>
      </c>
      <c r="E11" s="40">
        <f t="shared" si="0"/>
        <v>21</v>
      </c>
      <c r="F11" s="2"/>
      <c r="I11" s="41">
        <f t="shared" si="3"/>
        <v>24.92</v>
      </c>
    </row>
    <row r="12" spans="1:13" x14ac:dyDescent="0.25">
      <c r="A12" s="4">
        <f t="shared" si="1"/>
        <v>41404</v>
      </c>
      <c r="B12" s="3">
        <f t="shared" si="1"/>
        <v>7</v>
      </c>
      <c r="C12" s="7">
        <f t="shared" si="2"/>
        <v>21</v>
      </c>
      <c r="D12" s="7">
        <v>0</v>
      </c>
      <c r="E12" s="40">
        <f t="shared" si="0"/>
        <v>21</v>
      </c>
      <c r="F12" s="2"/>
      <c r="I12" s="41">
        <f t="shared" si="3"/>
        <v>23.240000000000002</v>
      </c>
    </row>
    <row r="13" spans="1:13" x14ac:dyDescent="0.25">
      <c r="A13" s="4">
        <f t="shared" si="1"/>
        <v>41405</v>
      </c>
      <c r="B13" s="3">
        <f t="shared" si="1"/>
        <v>8</v>
      </c>
      <c r="C13" s="7">
        <f t="shared" si="2"/>
        <v>21</v>
      </c>
      <c r="D13" s="7">
        <v>5</v>
      </c>
      <c r="E13" s="40">
        <f t="shared" si="0"/>
        <v>16</v>
      </c>
      <c r="F13" s="2"/>
      <c r="I13" s="41">
        <f t="shared" si="3"/>
        <v>21.560000000000002</v>
      </c>
    </row>
    <row r="14" spans="1:13" x14ac:dyDescent="0.25">
      <c r="A14" s="4">
        <f t="shared" si="1"/>
        <v>41406</v>
      </c>
      <c r="B14" s="3">
        <f t="shared" si="1"/>
        <v>9</v>
      </c>
      <c r="C14" s="7">
        <f t="shared" si="2"/>
        <v>16</v>
      </c>
      <c r="D14" s="7">
        <v>0</v>
      </c>
      <c r="E14" s="40">
        <f t="shared" si="0"/>
        <v>16</v>
      </c>
      <c r="F14" s="2"/>
      <c r="I14" s="41">
        <f t="shared" si="3"/>
        <v>19.880000000000003</v>
      </c>
    </row>
    <row r="15" spans="1:13" x14ac:dyDescent="0.25">
      <c r="A15" s="4">
        <f t="shared" si="1"/>
        <v>41407</v>
      </c>
      <c r="B15" s="3">
        <f t="shared" si="1"/>
        <v>10</v>
      </c>
      <c r="C15" s="7">
        <f t="shared" si="2"/>
        <v>16</v>
      </c>
      <c r="D15" s="7">
        <v>3</v>
      </c>
      <c r="E15" s="40">
        <f t="shared" si="0"/>
        <v>13</v>
      </c>
      <c r="F15" s="2"/>
      <c r="I15" s="41">
        <f t="shared" si="3"/>
        <v>18.200000000000003</v>
      </c>
    </row>
    <row r="16" spans="1:13" x14ac:dyDescent="0.25">
      <c r="A16" s="4">
        <f t="shared" si="1"/>
        <v>41408</v>
      </c>
      <c r="B16" s="3">
        <f t="shared" si="1"/>
        <v>11</v>
      </c>
      <c r="C16" s="7">
        <f t="shared" si="2"/>
        <v>13</v>
      </c>
      <c r="D16" s="7">
        <v>0</v>
      </c>
      <c r="E16" s="40">
        <f t="shared" si="0"/>
        <v>13</v>
      </c>
      <c r="F16" s="2"/>
      <c r="I16" s="41">
        <f t="shared" si="3"/>
        <v>16.520000000000003</v>
      </c>
    </row>
    <row r="17" spans="1:9" x14ac:dyDescent="0.25">
      <c r="A17" s="4">
        <f t="shared" si="1"/>
        <v>41409</v>
      </c>
      <c r="B17" s="3">
        <f t="shared" si="1"/>
        <v>12</v>
      </c>
      <c r="C17" s="7">
        <f t="shared" si="2"/>
        <v>13</v>
      </c>
      <c r="D17" s="7">
        <v>0</v>
      </c>
      <c r="E17" s="40">
        <f t="shared" si="0"/>
        <v>13</v>
      </c>
      <c r="F17" s="2"/>
      <c r="I17" s="41">
        <f t="shared" si="3"/>
        <v>14.840000000000003</v>
      </c>
    </row>
    <row r="18" spans="1:9" x14ac:dyDescent="0.25">
      <c r="A18" s="4">
        <f t="shared" si="1"/>
        <v>41410</v>
      </c>
      <c r="B18" s="3">
        <f t="shared" si="1"/>
        <v>13</v>
      </c>
      <c r="C18" s="7">
        <f t="shared" si="2"/>
        <v>13</v>
      </c>
      <c r="D18" s="7">
        <v>3</v>
      </c>
      <c r="E18" s="40">
        <f t="shared" si="0"/>
        <v>10</v>
      </c>
      <c r="F18" s="2"/>
      <c r="I18" s="41">
        <f t="shared" si="3"/>
        <v>13.160000000000004</v>
      </c>
    </row>
    <row r="19" spans="1:9" x14ac:dyDescent="0.25">
      <c r="A19" s="4">
        <f t="shared" si="1"/>
        <v>41411</v>
      </c>
      <c r="B19" s="3">
        <f t="shared" si="1"/>
        <v>14</v>
      </c>
      <c r="C19" s="7">
        <f t="shared" si="2"/>
        <v>10</v>
      </c>
      <c r="D19" s="7">
        <v>4</v>
      </c>
      <c r="E19" s="40">
        <f t="shared" si="0"/>
        <v>6</v>
      </c>
      <c r="F19" s="2"/>
      <c r="I19" s="41">
        <f t="shared" si="3"/>
        <v>11.480000000000004</v>
      </c>
    </row>
    <row r="20" spans="1:9" x14ac:dyDescent="0.25">
      <c r="A20" s="4">
        <f t="shared" si="1"/>
        <v>41412</v>
      </c>
      <c r="B20" s="3">
        <f t="shared" si="1"/>
        <v>15</v>
      </c>
      <c r="C20" s="7">
        <f t="shared" si="2"/>
        <v>6</v>
      </c>
      <c r="D20" s="7">
        <v>0</v>
      </c>
      <c r="E20" s="40">
        <f t="shared" si="0"/>
        <v>6</v>
      </c>
      <c r="I20" s="41">
        <f t="shared" si="3"/>
        <v>9.8000000000000043</v>
      </c>
    </row>
    <row r="21" spans="1:9" x14ac:dyDescent="0.25">
      <c r="A21" s="4">
        <f t="shared" si="1"/>
        <v>41413</v>
      </c>
      <c r="B21" s="3">
        <f t="shared" si="1"/>
        <v>16</v>
      </c>
      <c r="C21" s="7">
        <f t="shared" si="2"/>
        <v>6</v>
      </c>
      <c r="D21" s="7">
        <v>1</v>
      </c>
      <c r="E21" s="40">
        <f t="shared" si="0"/>
        <v>5</v>
      </c>
      <c r="I21" s="41">
        <f>I20-TEAM_CAPACITY/$B$26</f>
        <v>8.1200000000000045</v>
      </c>
    </row>
    <row r="22" spans="1:9" x14ac:dyDescent="0.25">
      <c r="A22" s="4">
        <f t="shared" si="1"/>
        <v>41414</v>
      </c>
      <c r="B22" s="3">
        <f t="shared" si="1"/>
        <v>17</v>
      </c>
      <c r="C22" s="7">
        <f t="shared" si="2"/>
        <v>5</v>
      </c>
      <c r="D22" s="7">
        <v>0</v>
      </c>
      <c r="E22" s="40">
        <f t="shared" si="0"/>
        <v>5</v>
      </c>
      <c r="F22" s="11"/>
      <c r="I22" s="41">
        <f t="shared" si="3"/>
        <v>6.4400000000000048</v>
      </c>
    </row>
    <row r="23" spans="1:9" x14ac:dyDescent="0.25">
      <c r="A23" s="4">
        <f t="shared" ref="A23:B27" si="4">A22+1</f>
        <v>41415</v>
      </c>
      <c r="B23" s="3">
        <f t="shared" si="4"/>
        <v>18</v>
      </c>
      <c r="C23" s="7">
        <f t="shared" si="2"/>
        <v>5</v>
      </c>
      <c r="D23" s="7">
        <v>2</v>
      </c>
      <c r="E23" s="40">
        <f t="shared" si="0"/>
        <v>3</v>
      </c>
      <c r="F23" s="11"/>
      <c r="I23" s="41">
        <f t="shared" si="3"/>
        <v>4.7600000000000051</v>
      </c>
    </row>
    <row r="24" spans="1:9" x14ac:dyDescent="0.25">
      <c r="A24" s="4">
        <f t="shared" si="4"/>
        <v>41416</v>
      </c>
      <c r="B24" s="3">
        <f t="shared" si="4"/>
        <v>19</v>
      </c>
      <c r="C24" s="7">
        <f t="shared" si="2"/>
        <v>3</v>
      </c>
      <c r="D24" s="7">
        <v>0</v>
      </c>
      <c r="E24" s="40">
        <f t="shared" si="0"/>
        <v>3</v>
      </c>
      <c r="F24" s="11"/>
      <c r="I24" s="41">
        <f t="shared" si="3"/>
        <v>3.0800000000000054</v>
      </c>
    </row>
    <row r="25" spans="1:9" x14ac:dyDescent="0.25">
      <c r="A25" s="4">
        <f t="shared" si="4"/>
        <v>41417</v>
      </c>
      <c r="B25" s="3">
        <f t="shared" si="4"/>
        <v>20</v>
      </c>
      <c r="C25" s="7">
        <f t="shared" si="2"/>
        <v>3</v>
      </c>
      <c r="D25" s="7">
        <v>3</v>
      </c>
      <c r="E25" s="40">
        <f t="shared" si="0"/>
        <v>0</v>
      </c>
      <c r="F25" s="11"/>
      <c r="I25" s="41">
        <f t="shared" si="3"/>
        <v>1.4000000000000055</v>
      </c>
    </row>
    <row r="26" spans="1:9" x14ac:dyDescent="0.25">
      <c r="A26" s="4">
        <f t="shared" si="4"/>
        <v>41418</v>
      </c>
      <c r="B26" s="3">
        <v>25</v>
      </c>
      <c r="C26" s="7">
        <f>E25</f>
        <v>0</v>
      </c>
      <c r="D26" s="7">
        <v>0</v>
      </c>
      <c r="E26" s="40">
        <f t="shared" si="0"/>
        <v>0</v>
      </c>
      <c r="F26" s="11"/>
      <c r="I26" s="41">
        <f t="shared" si="3"/>
        <v>-0.27999999999999448</v>
      </c>
    </row>
    <row r="27" spans="1:9" x14ac:dyDescent="0.25">
      <c r="A27" s="5" t="s">
        <v>2</v>
      </c>
      <c r="B27" s="3">
        <f t="shared" si="4"/>
        <v>26</v>
      </c>
      <c r="C27" s="7">
        <f>E26</f>
        <v>0</v>
      </c>
      <c r="D27" s="7">
        <v>0</v>
      </c>
      <c r="E27" s="11"/>
      <c r="F27" s="11"/>
      <c r="I27" s="41"/>
    </row>
    <row r="28" spans="1:9" x14ac:dyDescent="0.25">
      <c r="C28" s="11"/>
      <c r="D28" s="11"/>
      <c r="E28" s="11"/>
      <c r="F28" s="11"/>
    </row>
    <row r="29" spans="1:9" x14ac:dyDescent="0.25">
      <c r="C29" s="11"/>
      <c r="D29" s="11"/>
      <c r="E29" s="11"/>
      <c r="F29" s="11"/>
    </row>
    <row r="30" spans="1:9" x14ac:dyDescent="0.25">
      <c r="E30" s="18"/>
      <c r="F30" s="2"/>
      <c r="I30" s="41"/>
    </row>
    <row r="31" spans="1:9" x14ac:dyDescent="0.25">
      <c r="C31" s="11"/>
      <c r="D31" s="11"/>
      <c r="E31" s="11"/>
      <c r="F31" s="1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8</vt:i4>
      </vt:variant>
    </vt:vector>
  </HeadingPairs>
  <TitlesOfParts>
    <vt:vector size="15" baseType="lpstr">
      <vt:lpstr>Übersicht</vt:lpstr>
      <vt:lpstr>Iteration 1</vt:lpstr>
      <vt:lpstr>Burndown 1</vt:lpstr>
      <vt:lpstr>Iteration 2</vt:lpstr>
      <vt:lpstr>Burndown 2</vt:lpstr>
      <vt:lpstr>Iteration 3</vt:lpstr>
      <vt:lpstr>Burndown 3</vt:lpstr>
      <vt:lpstr>'Burndown 2'!NUMDAYS</vt:lpstr>
      <vt:lpstr>NUMDAYS</vt:lpstr>
      <vt:lpstr>'Burndown 2'!SUMTASKS</vt:lpstr>
      <vt:lpstr>SUMTASKS</vt:lpstr>
      <vt:lpstr>'Burndown 2'!TEAM_CAPACITY</vt:lpstr>
      <vt:lpstr>TEAM_CAPACITY</vt:lpstr>
      <vt:lpstr>'Burndown 2'!TOLERANCE</vt:lpstr>
      <vt:lpstr>TOLERANCE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Elsener</dc:creator>
  <cp:lastModifiedBy>delsener</cp:lastModifiedBy>
  <cp:lastPrinted>2013-04-30T08:48:37Z</cp:lastPrinted>
  <dcterms:created xsi:type="dcterms:W3CDTF">2011-01-18T13:45:50Z</dcterms:created>
  <dcterms:modified xsi:type="dcterms:W3CDTF">2013-05-25T14:31:12Z</dcterms:modified>
</cp:coreProperties>
</file>