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Desktop\Useful\"/>
    </mc:Choice>
  </mc:AlternateContent>
  <bookViews>
    <workbookView xWindow="0" yWindow="0" windowWidth="21576" windowHeight="7632"/>
  </bookViews>
  <sheets>
    <sheet name="LVM Calc" sheetId="3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3" l="1"/>
  <c r="E9" i="3" s="1"/>
  <c r="G11" i="3" s="1"/>
  <c r="C8" i="3"/>
  <c r="E8" i="3" s="1"/>
  <c r="G10" i="3" s="1"/>
  <c r="C13" i="3"/>
  <c r="E13" i="3" s="1"/>
  <c r="G15" i="3" s="1"/>
  <c r="C12" i="3"/>
  <c r="E12" i="3" s="1"/>
  <c r="G14" i="3" s="1"/>
  <c r="C11" i="3"/>
  <c r="E11" i="3" s="1"/>
  <c r="G13" i="3" s="1"/>
  <c r="C10" i="3"/>
  <c r="E10" i="3" s="1"/>
  <c r="G12" i="3" s="1"/>
  <c r="C7" i="3"/>
  <c r="E7" i="3" s="1"/>
  <c r="G9" i="3" s="1"/>
  <c r="C6" i="3"/>
  <c r="E6" i="3" s="1"/>
  <c r="G8" i="3" s="1"/>
  <c r="C5" i="3"/>
  <c r="E5" i="3" s="1"/>
  <c r="G7" i="3" s="1"/>
  <c r="C4" i="3"/>
  <c r="E4" i="3" s="1"/>
  <c r="G6" i="3" s="1"/>
  <c r="C3" i="3"/>
  <c r="E3" i="3" s="1"/>
  <c r="G5" i="3" s="1"/>
  <c r="C2" i="3"/>
  <c r="B14" i="3"/>
  <c r="C14" i="3" s="1"/>
  <c r="B15" i="3"/>
  <c r="C15" i="3" s="1"/>
</calcChain>
</file>

<file path=xl/sharedStrings.xml><?xml version="1.0" encoding="utf-8"?>
<sst xmlns="http://schemas.openxmlformats.org/spreadsheetml/2006/main" count="21" uniqueCount="21">
  <si>
    <t>Logical Volumes</t>
  </si>
  <si>
    <t>Size in MiB</t>
  </si>
  <si>
    <t>Size in MB</t>
  </si>
  <si>
    <t>Physical Disk</t>
  </si>
  <si>
    <t>/</t>
  </si>
  <si>
    <t>/home</t>
  </si>
  <si>
    <t>swap</t>
  </si>
  <si>
    <t>/usr</t>
  </si>
  <si>
    <t>/var</t>
  </si>
  <si>
    <t>/opt</t>
  </si>
  <si>
    <t>/var/tmp</t>
  </si>
  <si>
    <t>/var/log</t>
  </si>
  <si>
    <t>/var/log/audit</t>
  </si>
  <si>
    <t>/tmp</t>
  </si>
  <si>
    <t>Total:</t>
  </si>
  <si>
    <t>/boot</t>
  </si>
  <si>
    <t>volgroup vg-sys pv.01</t>
  </si>
  <si>
    <t>LVM Config</t>
  </si>
  <si>
    <t>Total Left:</t>
  </si>
  <si>
    <t>part pv.01 --size=1 --grow</t>
  </si>
  <si>
    <t>Full Config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</si>
</sst>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sz val="10"/>
      <color rgb="FFDD1144"/>
      <name val="Consolas"/>
      <family val="3"/>
    </font>
    <font>
      <sz val="1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rgb="FFFF0000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1" fontId="0" fillId="0" borderId="0" xfId="0" applyNumberFormat="1"/>
    <xf numFmtId="0" fontId="0" fillId="3" borderId="0" xfId="0" applyFill="1"/>
    <xf numFmtId="0" fontId="0" fillId="0" borderId="0" xfId="0" applyBorder="1" applyAlignment="1"/>
    <xf numFmtId="49" fontId="4" fillId="0" borderId="0" xfId="0" applyNumberFormat="1" applyFont="1" applyBorder="1" applyAlignment="1">
      <alignment horizontal="left" vertical="center"/>
    </xf>
    <xf numFmtId="0" fontId="0" fillId="3" borderId="0" xfId="0" applyFill="1" applyBorder="1"/>
    <xf numFmtId="0" fontId="4" fillId="3" borderId="1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3" fillId="4" borderId="1" xfId="0" applyFont="1" applyFill="1" applyBorder="1"/>
    <xf numFmtId="0" fontId="3" fillId="2" borderId="1" xfId="0" applyFont="1" applyFill="1" applyBorder="1"/>
    <xf numFmtId="0" fontId="3" fillId="4" borderId="2" xfId="0" applyFont="1" applyFill="1" applyBorder="1"/>
    <xf numFmtId="1" fontId="3" fillId="4" borderId="2" xfId="0" applyNumberFormat="1" applyFont="1" applyFill="1" applyBorder="1"/>
    <xf numFmtId="0" fontId="3" fillId="3" borderId="1" xfId="0" applyFont="1" applyFill="1" applyBorder="1"/>
    <xf numFmtId="0" fontId="3" fillId="0" borderId="1" xfId="0" applyFont="1" applyBorder="1"/>
    <xf numFmtId="1" fontId="3" fillId="0" borderId="2" xfId="0" applyNumberFormat="1" applyFont="1" applyBorder="1"/>
    <xf numFmtId="49" fontId="1" fillId="3" borderId="0" xfId="0" applyNumberFormat="1" applyFont="1" applyFill="1" applyBorder="1" applyAlignment="1">
      <alignment horizontal="left" vertical="center"/>
    </xf>
    <xf numFmtId="0" fontId="0" fillId="3" borderId="0" xfId="0" applyFill="1" applyBorder="1" applyAlignment="1"/>
    <xf numFmtId="0" fontId="2" fillId="0" borderId="5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1" fontId="2" fillId="0" borderId="7" xfId="0" applyNumberFormat="1" applyFont="1" applyBorder="1" applyAlignment="1">
      <alignment horizontal="left" vertical="center"/>
    </xf>
    <xf numFmtId="0" fontId="0" fillId="3" borderId="0" xfId="0" applyFill="1" applyAlignment="1"/>
    <xf numFmtId="0" fontId="0" fillId="0" borderId="0" xfId="0" applyAlignment="1"/>
    <xf numFmtId="0" fontId="0" fillId="3" borderId="0" xfId="0" applyFill="1" applyBorder="1" applyAlignment="1"/>
    <xf numFmtId="0" fontId="0" fillId="0" borderId="0" xfId="0" applyBorder="1" applyAlignment="1"/>
    <xf numFmtId="0" fontId="5" fillId="0" borderId="6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1" fontId="5" fillId="0" borderId="7" xfId="0" applyNumberFormat="1" applyFont="1" applyBorder="1" applyAlignment="1">
      <alignment horizontal="left" vertical="center"/>
    </xf>
    <xf numFmtId="1" fontId="5" fillId="0" borderId="4" xfId="0" applyNumberFormat="1" applyFont="1" applyBorder="1" applyAlignment="1">
      <alignment horizontal="left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/>
    <xf numFmtId="0" fontId="0" fillId="0" borderId="0" xfId="0" applyAlignment="1">
      <alignment vertical="center"/>
    </xf>
  </cellXfs>
  <cellStyles count="1">
    <cellStyle name="Normal" xfId="0" builtinId="0"/>
  </cellStyles>
  <dxfs count="2">
    <dxf>
      <fill>
        <patternFill>
          <bgColor theme="9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17</xdr:row>
      <xdr:rowOff>220980</xdr:rowOff>
    </xdr:from>
    <xdr:to>
      <xdr:col>5</xdr:col>
      <xdr:colOff>0</xdr:colOff>
      <xdr:row>23</xdr:row>
      <xdr:rowOff>175260</xdr:rowOff>
    </xdr:to>
    <xdr:sp macro="" textlink="">
      <xdr:nvSpPr>
        <xdr:cNvPr id="2" name="TextBox 1"/>
        <xdr:cNvSpPr txBox="1"/>
      </xdr:nvSpPr>
      <xdr:spPr>
        <a:xfrm>
          <a:off x="3124200" y="3467100"/>
          <a:ext cx="6156960" cy="1143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2000"/>
            <a:t>Instructions:</a:t>
          </a:r>
        </a:p>
        <a:p>
          <a:pPr marL="285750" indent="-285750">
            <a:buFont typeface="Arial" panose="020B0604020202020204" pitchFamily="34" charset="0"/>
            <a:buChar char="•"/>
          </a:pPr>
          <a:r>
            <a:rPr lang="en-GB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Edit only the values in blue.</a:t>
          </a:r>
          <a:endParaRPr lang="en-GB" sz="1400"/>
        </a:p>
        <a:p>
          <a:pPr marL="285750" indent="-285750">
            <a:buFont typeface="Arial" panose="020B0604020202020204" pitchFamily="34" charset="0"/>
            <a:buChar char="•"/>
          </a:pPr>
          <a:r>
            <a:rPr lang="en-GB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Cells will turn red if you are above the storage amount.</a:t>
          </a:r>
          <a:endParaRPr lang="en-GB" sz="14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"/>
  <sheetViews>
    <sheetView tabSelected="1" workbookViewId="0">
      <selection activeCell="G21" sqref="G21"/>
    </sheetView>
  </sheetViews>
  <sheetFormatPr defaultRowHeight="14.4" x14ac:dyDescent="0.3"/>
  <cols>
    <col min="1" max="1" width="17.77734375" bestFit="1" customWidth="1"/>
    <col min="2" max="2" width="11.6640625" bestFit="1" customWidth="1"/>
    <col min="3" max="3" width="12.21875" bestFit="1" customWidth="1"/>
    <col min="4" max="4" width="3.88671875" customWidth="1"/>
    <col min="5" max="5" width="80.88671875" bestFit="1" customWidth="1"/>
    <col min="6" max="6" width="3.88671875" customWidth="1"/>
    <col min="14" max="14" width="32.33203125" customWidth="1"/>
    <col min="15" max="15" width="3.88671875" customWidth="1"/>
  </cols>
  <sheetData>
    <row r="1" spans="1:15" ht="18" x14ac:dyDescent="0.35">
      <c r="A1" s="6" t="s">
        <v>0</v>
      </c>
      <c r="B1" s="6" t="s">
        <v>2</v>
      </c>
      <c r="C1" s="7" t="s">
        <v>1</v>
      </c>
      <c r="D1" s="29"/>
      <c r="E1" s="28" t="s">
        <v>17</v>
      </c>
      <c r="F1" s="22"/>
      <c r="G1" s="28" t="s">
        <v>20</v>
      </c>
      <c r="H1" s="28"/>
      <c r="I1" s="28"/>
      <c r="J1" s="28"/>
      <c r="K1" s="28"/>
      <c r="L1" s="28"/>
      <c r="M1" s="28"/>
      <c r="N1" s="28"/>
      <c r="O1" s="20"/>
    </row>
    <row r="2" spans="1:15" x14ac:dyDescent="0.3">
      <c r="A2" s="8" t="s">
        <v>3</v>
      </c>
      <c r="B2" s="9">
        <v>60000</v>
      </c>
      <c r="C2" s="10">
        <f t="shared" ref="C2:C15" si="0">SUM(B2*1.024)</f>
        <v>61440</v>
      </c>
      <c r="D2" s="23"/>
      <c r="E2" s="30"/>
      <c r="F2" s="23"/>
      <c r="G2" s="28"/>
      <c r="H2" s="28"/>
      <c r="I2" s="28"/>
      <c r="J2" s="28"/>
      <c r="K2" s="28"/>
      <c r="L2" s="28"/>
      <c r="M2" s="28"/>
      <c r="N2" s="28"/>
      <c r="O2" s="21"/>
    </row>
    <row r="3" spans="1:15" x14ac:dyDescent="0.3">
      <c r="A3" s="8" t="s">
        <v>15</v>
      </c>
      <c r="B3" s="9">
        <v>500</v>
      </c>
      <c r="C3" s="11">
        <f t="shared" si="0"/>
        <v>512</v>
      </c>
      <c r="D3" s="23"/>
      <c r="E3" s="17" t="str">
        <f>"part /boot --label=boot --fstype=ext4  --asprimary --size="&amp; TEXT(C3,"0")</f>
        <v>part /boot --label=boot --fstype=ext4  --asprimary --size=512</v>
      </c>
      <c r="F3" s="23"/>
      <c r="G3" s="24" t="s">
        <v>19</v>
      </c>
      <c r="H3" s="24"/>
      <c r="I3" s="24"/>
      <c r="J3" s="24"/>
      <c r="K3" s="24"/>
      <c r="L3" s="24"/>
      <c r="M3" s="24"/>
      <c r="N3" s="25"/>
      <c r="O3" s="21"/>
    </row>
    <row r="4" spans="1:15" x14ac:dyDescent="0.3">
      <c r="A4" s="8" t="s">
        <v>4</v>
      </c>
      <c r="B4" s="9">
        <v>5000</v>
      </c>
      <c r="C4" s="11">
        <f t="shared" si="0"/>
        <v>5120</v>
      </c>
      <c r="D4" s="23"/>
      <c r="E4" s="18" t="str">
        <f>"logvol / --vgname=vg-sys --name=lv_root --fstype=xfs --size="&amp; TEXT(C4,"0")</f>
        <v>logvol / --vgname=vg-sys --name=lv_root --fstype=xfs --size=5120</v>
      </c>
      <c r="F4" s="23"/>
      <c r="G4" s="24" t="s">
        <v>16</v>
      </c>
      <c r="H4" s="24"/>
      <c r="I4" s="24"/>
      <c r="J4" s="24"/>
      <c r="K4" s="24"/>
      <c r="L4" s="24"/>
      <c r="M4" s="24"/>
      <c r="N4" s="25"/>
      <c r="O4" s="21"/>
    </row>
    <row r="5" spans="1:15" x14ac:dyDescent="0.3">
      <c r="A5" s="8" t="s">
        <v>5</v>
      </c>
      <c r="B5" s="9">
        <v>5000</v>
      </c>
      <c r="C5" s="11">
        <f t="shared" si="0"/>
        <v>5120</v>
      </c>
      <c r="D5" s="23"/>
      <c r="E5" s="18" t="str">
        <f>"logvol /home --vgname=vg-sys --name=lv_home --fstype=xfs --size="&amp; TEXT(C5,"0")</f>
        <v>logvol /home --vgname=vg-sys --name=lv_home --fstype=xfs --size=5120</v>
      </c>
      <c r="F5" s="23"/>
      <c r="G5" s="24" t="str">
        <f t="shared" ref="G5:G15" si="1">E3</f>
        <v>part /boot --label=boot --fstype=ext4  --asprimary --size=512</v>
      </c>
      <c r="H5" s="24"/>
      <c r="I5" s="24"/>
      <c r="J5" s="24"/>
      <c r="K5" s="24"/>
      <c r="L5" s="24"/>
      <c r="M5" s="24"/>
      <c r="N5" s="25"/>
      <c r="O5" s="21"/>
    </row>
    <row r="6" spans="1:15" x14ac:dyDescent="0.3">
      <c r="A6" s="8" t="s">
        <v>6</v>
      </c>
      <c r="B6" s="9">
        <v>5000</v>
      </c>
      <c r="C6" s="11">
        <f t="shared" si="0"/>
        <v>5120</v>
      </c>
      <c r="D6" s="23"/>
      <c r="E6" s="18" t="str">
        <f>"logvol swap --vgname=vg-sys --name=lv_swap --fstype=swap --size="&amp; TEXT(C6,"0")</f>
        <v>logvol swap --vgname=vg-sys --name=lv_swap --fstype=swap --size=5120</v>
      </c>
      <c r="F6" s="23"/>
      <c r="G6" s="24" t="str">
        <f t="shared" si="1"/>
        <v>logvol / --vgname=vg-sys --name=lv_root --fstype=xfs --size=5120</v>
      </c>
      <c r="H6" s="24"/>
      <c r="I6" s="24"/>
      <c r="J6" s="24"/>
      <c r="K6" s="24"/>
      <c r="L6" s="24"/>
      <c r="M6" s="24"/>
      <c r="N6" s="25"/>
      <c r="O6" s="21"/>
    </row>
    <row r="7" spans="1:15" x14ac:dyDescent="0.3">
      <c r="A7" s="8" t="s">
        <v>7</v>
      </c>
      <c r="B7" s="9">
        <v>10000</v>
      </c>
      <c r="C7" s="11">
        <f t="shared" si="0"/>
        <v>10240</v>
      </c>
      <c r="D7" s="23"/>
      <c r="E7" s="18" t="str">
        <f>"logvol /usr --vgname=vg-sys --name=lv_usr --fstype=xfs --size="&amp; TEXT(C7,"0")</f>
        <v>logvol /usr --vgname=vg-sys --name=lv_usr --fstype=xfs --size=10240</v>
      </c>
      <c r="F7" s="23"/>
      <c r="G7" s="24" t="str">
        <f t="shared" si="1"/>
        <v>logvol /home --vgname=vg-sys --name=lv_home --fstype=xfs --size=5120</v>
      </c>
      <c r="H7" s="24"/>
      <c r="I7" s="24"/>
      <c r="J7" s="24"/>
      <c r="K7" s="24"/>
      <c r="L7" s="24"/>
      <c r="M7" s="24"/>
      <c r="N7" s="25"/>
      <c r="O7" s="21"/>
    </row>
    <row r="8" spans="1:15" x14ac:dyDescent="0.3">
      <c r="A8" s="8" t="s">
        <v>8</v>
      </c>
      <c r="B8" s="9">
        <v>10000</v>
      </c>
      <c r="C8" s="11">
        <f t="shared" si="0"/>
        <v>10240</v>
      </c>
      <c r="D8" s="23"/>
      <c r="E8" s="18" t="str">
        <f>"logvol /var --vgname=vg-sys --name=lv_var --fstype=xfs --size="&amp; TEXT(C8,"0")</f>
        <v>logvol /var --vgname=vg-sys --name=lv_var --fstype=xfs --size=10240</v>
      </c>
      <c r="F8" s="23"/>
      <c r="G8" s="24" t="str">
        <f t="shared" si="1"/>
        <v>logvol swap --vgname=vg-sys --name=lv_swap --fstype=swap --size=5120</v>
      </c>
      <c r="H8" s="24"/>
      <c r="I8" s="24"/>
      <c r="J8" s="24"/>
      <c r="K8" s="24"/>
      <c r="L8" s="24"/>
      <c r="M8" s="24"/>
      <c r="N8" s="25"/>
      <c r="O8" s="21"/>
    </row>
    <row r="9" spans="1:15" x14ac:dyDescent="0.3">
      <c r="A9" s="8" t="s">
        <v>9</v>
      </c>
      <c r="B9" s="9">
        <v>10000</v>
      </c>
      <c r="C9" s="11">
        <f t="shared" si="0"/>
        <v>10240</v>
      </c>
      <c r="D9" s="23"/>
      <c r="E9" s="18" t="str">
        <f>"logvol /opt --vgname=vg-sys --name=lv_opt --fstype=xfs --size="&amp; TEXT(C9,"0")</f>
        <v>logvol /opt --vgname=vg-sys --name=lv_opt --fstype=xfs --size=10240</v>
      </c>
      <c r="F9" s="23"/>
      <c r="G9" s="24" t="str">
        <f t="shared" si="1"/>
        <v>logvol /usr --vgname=vg-sys --name=lv_usr --fstype=xfs --size=10240</v>
      </c>
      <c r="H9" s="24"/>
      <c r="I9" s="24"/>
      <c r="J9" s="24"/>
      <c r="K9" s="24"/>
      <c r="L9" s="24"/>
      <c r="M9" s="24"/>
      <c r="N9" s="25"/>
      <c r="O9" s="21"/>
    </row>
    <row r="10" spans="1:15" x14ac:dyDescent="0.3">
      <c r="A10" s="8" t="s">
        <v>10</v>
      </c>
      <c r="B10" s="9">
        <v>2000</v>
      </c>
      <c r="C10" s="11">
        <f t="shared" si="0"/>
        <v>2048</v>
      </c>
      <c r="D10" s="23"/>
      <c r="E10" s="18" t="str">
        <f>"logvol /var/tmp --vgname=vg-sys --name=lv_vartmp --fstype=xfs --size="&amp; TEXT(C10,"0")</f>
        <v>logvol /var/tmp --vgname=vg-sys --name=lv_vartmp --fstype=xfs --size=2048</v>
      </c>
      <c r="F10" s="23"/>
      <c r="G10" s="24" t="str">
        <f t="shared" si="1"/>
        <v>logvol /var --vgname=vg-sys --name=lv_var --fstype=xfs --size=10240</v>
      </c>
      <c r="H10" s="24"/>
      <c r="I10" s="24"/>
      <c r="J10" s="24"/>
      <c r="K10" s="24"/>
      <c r="L10" s="24"/>
      <c r="M10" s="24"/>
      <c r="N10" s="25"/>
      <c r="O10" s="21"/>
    </row>
    <row r="11" spans="1:15" x14ac:dyDescent="0.3">
      <c r="A11" s="8" t="s">
        <v>11</v>
      </c>
      <c r="B11" s="9">
        <v>7500</v>
      </c>
      <c r="C11" s="11">
        <f t="shared" si="0"/>
        <v>7680</v>
      </c>
      <c r="D11" s="23"/>
      <c r="E11" s="18" t="str">
        <f>"logvol /var/log --vgname=vg-sys --name=lv_log --fstype=xfs --size="&amp; TEXT(C11,"0")</f>
        <v>logvol /var/log --vgname=vg-sys --name=lv_log --fstype=xfs --size=7680</v>
      </c>
      <c r="F11" s="23"/>
      <c r="G11" s="24" t="str">
        <f t="shared" si="1"/>
        <v>logvol /opt --vgname=vg-sys --name=lv_opt --fstype=xfs --size=10240</v>
      </c>
      <c r="H11" s="24"/>
      <c r="I11" s="24"/>
      <c r="J11" s="24"/>
      <c r="K11" s="24"/>
      <c r="L11" s="24"/>
      <c r="M11" s="24"/>
      <c r="N11" s="25"/>
      <c r="O11" s="21"/>
    </row>
    <row r="12" spans="1:15" x14ac:dyDescent="0.3">
      <c r="A12" s="8" t="s">
        <v>12</v>
      </c>
      <c r="B12" s="9">
        <v>2000</v>
      </c>
      <c r="C12" s="11">
        <f t="shared" si="0"/>
        <v>2048</v>
      </c>
      <c r="D12" s="23"/>
      <c r="E12" s="18" t="str">
        <f>"logvol /var/log/audit --vgname=vg-sys --name=lv_audit --fstype=xfs --size="&amp; TEXT(C12,"0")</f>
        <v>logvol /var/log/audit --vgname=vg-sys --name=lv_audit --fstype=xfs --size=2048</v>
      </c>
      <c r="F12" s="23"/>
      <c r="G12" s="24" t="str">
        <f t="shared" si="1"/>
        <v>logvol /var/tmp --vgname=vg-sys --name=lv_vartmp --fstype=xfs --size=2048</v>
      </c>
      <c r="H12" s="24"/>
      <c r="I12" s="24"/>
      <c r="J12" s="24"/>
      <c r="K12" s="24"/>
      <c r="L12" s="24"/>
      <c r="M12" s="24"/>
      <c r="N12" s="25"/>
      <c r="O12" s="21"/>
    </row>
    <row r="13" spans="1:15" x14ac:dyDescent="0.3">
      <c r="A13" s="8" t="s">
        <v>13</v>
      </c>
      <c r="B13" s="9">
        <v>2000</v>
      </c>
      <c r="C13" s="11">
        <f t="shared" si="0"/>
        <v>2048</v>
      </c>
      <c r="D13" s="23"/>
      <c r="E13" s="19" t="str">
        <f>"logvol /tmp --vgname=vg-sys --name=lv_tmp --fstype=xfs --size="&amp; TEXT(C13,"0")</f>
        <v>logvol /tmp --vgname=vg-sys --name=lv_tmp --fstype=xfs --size=2048</v>
      </c>
      <c r="F13" s="23"/>
      <c r="G13" s="24" t="str">
        <f t="shared" si="1"/>
        <v>logvol /var/log --vgname=vg-sys --name=lv_log --fstype=xfs --size=7680</v>
      </c>
      <c r="H13" s="24"/>
      <c r="I13" s="24"/>
      <c r="J13" s="24"/>
      <c r="K13" s="24"/>
      <c r="L13" s="24"/>
      <c r="M13" s="24"/>
      <c r="N13" s="25"/>
      <c r="O13" s="21"/>
    </row>
    <row r="14" spans="1:15" x14ac:dyDescent="0.3">
      <c r="A14" s="12" t="s">
        <v>18</v>
      </c>
      <c r="B14" s="13">
        <f>B2-SUM(B3:B13)</f>
        <v>1000</v>
      </c>
      <c r="C14" s="14">
        <f t="shared" si="0"/>
        <v>1024</v>
      </c>
      <c r="D14" s="23"/>
      <c r="E14" s="22"/>
      <c r="F14" s="23"/>
      <c r="G14" s="24" t="str">
        <f t="shared" si="1"/>
        <v>logvol /var/log/audit --vgname=vg-sys --name=lv_audit --fstype=xfs --size=2048</v>
      </c>
      <c r="H14" s="24"/>
      <c r="I14" s="24"/>
      <c r="J14" s="24"/>
      <c r="K14" s="24"/>
      <c r="L14" s="24"/>
      <c r="M14" s="24"/>
      <c r="N14" s="25"/>
      <c r="O14" s="21"/>
    </row>
    <row r="15" spans="1:15" x14ac:dyDescent="0.3">
      <c r="A15" s="12" t="s">
        <v>14</v>
      </c>
      <c r="B15" s="13">
        <f>SUM(B4:B13)</f>
        <v>58500</v>
      </c>
      <c r="C15" s="14">
        <f t="shared" si="0"/>
        <v>59904</v>
      </c>
      <c r="D15" s="23"/>
      <c r="E15" s="23"/>
      <c r="F15" s="23"/>
      <c r="G15" s="26" t="str">
        <f t="shared" si="1"/>
        <v>logvol /tmp --vgname=vg-sys --name=lv_tmp --fstype=xfs --size=2048</v>
      </c>
      <c r="H15" s="26"/>
      <c r="I15" s="26"/>
      <c r="J15" s="26"/>
      <c r="K15" s="26"/>
      <c r="L15" s="26"/>
      <c r="M15" s="26"/>
      <c r="N15" s="27"/>
      <c r="O15" s="21"/>
    </row>
    <row r="16" spans="1:15" ht="18" customHeight="1" x14ac:dyDescent="0.3">
      <c r="A16" s="15"/>
      <c r="B16" s="16"/>
      <c r="C16" s="16"/>
      <c r="D16" s="2"/>
      <c r="E16" s="5"/>
      <c r="F16" s="21"/>
      <c r="G16" s="22"/>
      <c r="H16" s="21"/>
      <c r="I16" s="21"/>
      <c r="J16" s="21"/>
      <c r="K16" s="21"/>
      <c r="L16" s="21"/>
      <c r="M16" s="21"/>
      <c r="N16" s="21"/>
      <c r="O16" s="21"/>
    </row>
    <row r="17" spans="1:8" ht="18" x14ac:dyDescent="0.3">
      <c r="A17" s="4"/>
      <c r="B17" s="3"/>
      <c r="C17" s="3"/>
      <c r="D17" s="3"/>
      <c r="E17" s="3"/>
    </row>
    <row r="18" spans="1:8" ht="18" x14ac:dyDescent="0.3">
      <c r="A18" s="4"/>
      <c r="B18" s="3"/>
      <c r="C18" s="3"/>
      <c r="D18" s="3"/>
    </row>
    <row r="19" spans="1:8" ht="18" x14ac:dyDescent="0.3">
      <c r="A19" s="4"/>
      <c r="B19" s="3"/>
      <c r="C19" s="3"/>
      <c r="D19" s="3"/>
      <c r="E19" s="3"/>
      <c r="H19" s="1"/>
    </row>
  </sheetData>
  <mergeCells count="20">
    <mergeCell ref="G6:N6"/>
    <mergeCell ref="D1:D15"/>
    <mergeCell ref="E14:E15"/>
    <mergeCell ref="E1:E2"/>
    <mergeCell ref="O1:O16"/>
    <mergeCell ref="F1:F16"/>
    <mergeCell ref="G13:N13"/>
    <mergeCell ref="G14:N14"/>
    <mergeCell ref="G15:N15"/>
    <mergeCell ref="G1:N2"/>
    <mergeCell ref="G16:N16"/>
    <mergeCell ref="G7:N7"/>
    <mergeCell ref="G8:N8"/>
    <mergeCell ref="G9:N9"/>
    <mergeCell ref="G10:N10"/>
    <mergeCell ref="G11:N11"/>
    <mergeCell ref="G12:N12"/>
    <mergeCell ref="G3:N3"/>
    <mergeCell ref="G4:N4"/>
    <mergeCell ref="G5:N5"/>
  </mergeCells>
  <conditionalFormatting sqref="B15:C15 B14 C14">
    <cfRule type="cellIs" dxfId="1" priority="1" operator="greaterThan">
      <formula>$C$2</formula>
    </cfRule>
  </conditionalFormatting>
  <conditionalFormatting sqref="B15:C15 C14 B14">
    <cfRule type="cellIs" dxfId="0" priority="2" operator="lessThan">
      <formula>$C$2</formula>
    </cfRule>
  </conditionalFormatting>
  <pageMargins left="0.7" right="0.7" top="0.75" bottom="0.75" header="0.3" footer="0.3"/>
  <pageSetup paperSize="9" orientation="portrait" r:id="rId1"/>
  <headerFooter>
    <oddHeader xml:space="preserve">&amp;C
</oddHeader>
    <oddFooter xml:space="preserve">&amp;C
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LVM Calc</vt:lpstr>
    </vt:vector>
  </TitlesOfParts>
  <Company>Any Organization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Lane, Alex (UK)</dc:creator>
  <cp:lastModifiedBy>Lane, Alex (UK)</cp:lastModifiedBy>
  <dcterms:created xsi:type="dcterms:W3CDTF">2022-12-07T18:34:31Z</dcterms:created>
  <dcterms:modified xsi:type="dcterms:W3CDTF">2022-12-08T10:04:58Z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8c8d9a3a-6e1b-4b00-b533-08c59525e74c</vt:lpwstr>
  </property>
  <property fmtid="{D5CDD505-2E9C-101B-9397-08002B2CF9AE}" pid="3" name="Originator">
    <vt:lpwstr>BAE Systems</vt:lpwstr>
  </property>
  <property fmtid="{D5CDD505-2E9C-101B-9397-08002B2CF9AE}" pid="4" name="urnbailsCompMarkingP1">
    <vt:lpwstr>NO COMPANY MARKING</vt:lpwstr>
  </property>
  <property fmtid="{D5CDD505-2E9C-101B-9397-08002B2CF9AE}" pid="5" name="urnbailsNATSECMarkingP1">
    <vt:lpwstr>NOT APPLICABLE</vt:lpwstr>
  </property>
  <property fmtid="{D5CDD505-2E9C-101B-9397-08002B2CF9AE}" pid="6" name="urnbailsExportControlMarkingP1">
    <vt:lpwstr>NO</vt:lpwstr>
  </property>
  <property fmtid="{D5CDD505-2E9C-101B-9397-08002B2CF9AE}" pid="7" name="urnbailsExportControlMarkingP2">
    <vt:lpwstr>NOT EXPORT CONTROLLED - UK / US / OTHER LOCAL</vt:lpwstr>
  </property>
  <property fmtid="{D5CDD505-2E9C-101B-9397-08002B2CF9AE}" pid="8" name="BaesClassificationComments">
    <vt:lpwstr/>
  </property>
</Properties>
</file>