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NG HOP\CUTTING PLAN\2020\JUSTICE\"/>
    </mc:Choice>
  </mc:AlternateContent>
  <xr:revisionPtr revIDLastSave="0" documentId="13_ncr:1_{AEDDA6E0-B796-44E7-9DE9-195D7494671D}" xr6:coauthVersionLast="45" xr6:coauthVersionMax="45" xr10:uidLastSave="{00000000-0000-0000-0000-000000000000}"/>
  <bookViews>
    <workbookView xWindow="-120" yWindow="-120" windowWidth="20730" windowHeight="11160" tabRatio="769" xr2:uid="{00000000-000D-0000-FFFF-FFFF00000000}"/>
  </bookViews>
  <sheets>
    <sheet name="170399" sheetId="4" r:id="rId1"/>
    <sheet name="20.01" sheetId="8" r:id="rId2"/>
    <sheet name="FABRIC" sheetId="9" r:id="rId3"/>
  </sheets>
  <definedNames>
    <definedName name="_xlnm.Print_Area" localSheetId="0">'170399'!$A$1:$K$68</definedName>
  </definedNames>
  <calcPr calcId="181029"/>
</workbook>
</file>

<file path=xl/calcChain.xml><?xml version="1.0" encoding="utf-8"?>
<calcChain xmlns="http://schemas.openxmlformats.org/spreadsheetml/2006/main">
  <c r="E62" i="4" l="1"/>
  <c r="E67" i="4" s="1"/>
  <c r="H65" i="4"/>
  <c r="G65" i="4"/>
  <c r="F65" i="4"/>
  <c r="E65" i="4"/>
  <c r="D65" i="4"/>
  <c r="I65" i="4" s="1"/>
  <c r="K64" i="4" s="1"/>
  <c r="I64" i="4"/>
  <c r="I61" i="4"/>
  <c r="H59" i="4"/>
  <c r="G59" i="4"/>
  <c r="F59" i="4"/>
  <c r="E59" i="4"/>
  <c r="D59" i="4"/>
  <c r="I58" i="4"/>
  <c r="G60" i="4" s="1"/>
  <c r="H48" i="4"/>
  <c r="G48" i="4"/>
  <c r="F48" i="4"/>
  <c r="F50" i="4" s="1"/>
  <c r="E48" i="4"/>
  <c r="D48" i="4"/>
  <c r="I48" i="4" s="1"/>
  <c r="K47" i="4" s="1"/>
  <c r="I47" i="4"/>
  <c r="H45" i="4"/>
  <c r="H50" i="4" s="1"/>
  <c r="G45" i="4"/>
  <c r="G50" i="4" s="1"/>
  <c r="F45" i="4"/>
  <c r="E45" i="4"/>
  <c r="E50" i="4" s="1"/>
  <c r="D45" i="4"/>
  <c r="D50" i="4" s="1"/>
  <c r="I44" i="4"/>
  <c r="H42" i="4"/>
  <c r="G42" i="4"/>
  <c r="G46" i="4" s="1"/>
  <c r="G49" i="4" s="1"/>
  <c r="F42" i="4"/>
  <c r="F46" i="4" s="1"/>
  <c r="F49" i="4" s="1"/>
  <c r="E42" i="4"/>
  <c r="D42" i="4"/>
  <c r="I41" i="4"/>
  <c r="G43" i="4" s="1"/>
  <c r="E25" i="4"/>
  <c r="F25" i="4"/>
  <c r="G25" i="4"/>
  <c r="H25" i="4"/>
  <c r="I25" i="4"/>
  <c r="D25" i="4"/>
  <c r="E8" i="4"/>
  <c r="F8" i="4"/>
  <c r="G8" i="4"/>
  <c r="H8" i="4"/>
  <c r="I8" i="4"/>
  <c r="D8" i="4"/>
  <c r="F62" i="4" l="1"/>
  <c r="F67" i="4" s="1"/>
  <c r="G62" i="4"/>
  <c r="G67" i="4" s="1"/>
  <c r="F63" i="4"/>
  <c r="F66" i="4" s="1"/>
  <c r="D62" i="4"/>
  <c r="D67" i="4" s="1"/>
  <c r="H62" i="4"/>
  <c r="H67" i="4" s="1"/>
  <c r="D60" i="4"/>
  <c r="H54" i="4"/>
  <c r="H60" i="4"/>
  <c r="E60" i="4"/>
  <c r="G63" i="4"/>
  <c r="G66" i="4" s="1"/>
  <c r="D54" i="4"/>
  <c r="F60" i="4"/>
  <c r="F54" i="4"/>
  <c r="I59" i="4"/>
  <c r="E63" i="4"/>
  <c r="E66" i="4" s="1"/>
  <c r="D43" i="4"/>
  <c r="H37" i="4"/>
  <c r="H43" i="4"/>
  <c r="E43" i="4"/>
  <c r="I43" i="4" s="1"/>
  <c r="I45" i="4"/>
  <c r="D37" i="4"/>
  <c r="F43" i="4"/>
  <c r="D46" i="4"/>
  <c r="H46" i="4"/>
  <c r="H49" i="4" s="1"/>
  <c r="F37" i="4"/>
  <c r="I42" i="4"/>
  <c r="E46" i="4"/>
  <c r="E49" i="4" s="1"/>
  <c r="H63" i="4" l="1"/>
  <c r="H66" i="4" s="1"/>
  <c r="I62" i="4"/>
  <c r="I67" i="4" s="1"/>
  <c r="D63" i="4"/>
  <c r="D66" i="4" s="1"/>
  <c r="I66" i="4" s="1"/>
  <c r="I60" i="4"/>
  <c r="K61" i="4"/>
  <c r="K67" i="4" s="1"/>
  <c r="I50" i="4"/>
  <c r="K44" i="4"/>
  <c r="K50" i="4" s="1"/>
  <c r="J50" i="4" s="1"/>
  <c r="K51" i="4"/>
  <c r="J51" i="4" s="1"/>
  <c r="I46" i="4"/>
  <c r="D49" i="4"/>
  <c r="I49" i="4" s="1"/>
  <c r="J67" i="4" l="1"/>
  <c r="I63" i="4"/>
  <c r="K68" i="4"/>
  <c r="J68" i="4" s="1"/>
  <c r="L42" i="8" l="1"/>
  <c r="J42" i="8"/>
  <c r="I42" i="8"/>
  <c r="H42" i="8"/>
  <c r="G42" i="8"/>
  <c r="F42" i="8"/>
  <c r="E42" i="8"/>
  <c r="K42" i="8" s="1"/>
  <c r="K41" i="8"/>
  <c r="K40" i="8"/>
  <c r="K39" i="8"/>
  <c r="K38" i="8"/>
  <c r="K37" i="8"/>
  <c r="K36" i="8"/>
  <c r="K35" i="8"/>
  <c r="K34" i="8"/>
  <c r="J30" i="8"/>
  <c r="I30" i="8"/>
  <c r="H30" i="8"/>
  <c r="G30" i="8"/>
  <c r="K30" i="8" s="1"/>
  <c r="F30" i="8"/>
  <c r="E30" i="8"/>
  <c r="K29" i="8"/>
  <c r="J28" i="8"/>
  <c r="I28" i="8"/>
  <c r="H28" i="8"/>
  <c r="G28" i="8"/>
  <c r="K28" i="8" s="1"/>
  <c r="F28" i="8"/>
  <c r="E28" i="8"/>
  <c r="K27" i="8"/>
  <c r="J26" i="8"/>
  <c r="I26" i="8"/>
  <c r="H26" i="8"/>
  <c r="G26" i="8"/>
  <c r="K26" i="8" s="1"/>
  <c r="F26" i="8"/>
  <c r="E26" i="8"/>
  <c r="K25" i="8"/>
  <c r="K24" i="8"/>
  <c r="J23" i="8"/>
  <c r="I23" i="8"/>
  <c r="H23" i="8"/>
  <c r="G23" i="8"/>
  <c r="K23" i="8" s="1"/>
  <c r="F23" i="8"/>
  <c r="E23" i="8"/>
  <c r="K22" i="8"/>
  <c r="J21" i="8"/>
  <c r="I21" i="8"/>
  <c r="H21" i="8"/>
  <c r="G21" i="8"/>
  <c r="F21" i="8"/>
  <c r="K21" i="8" s="1"/>
  <c r="E21" i="8"/>
  <c r="K20" i="8"/>
  <c r="K19" i="8"/>
  <c r="J18" i="8"/>
  <c r="I18" i="8"/>
  <c r="H18" i="8"/>
  <c r="G18" i="8"/>
  <c r="F18" i="8"/>
  <c r="E18" i="8"/>
  <c r="K18" i="8" s="1"/>
  <c r="K17" i="8"/>
  <c r="K16" i="8"/>
  <c r="K15" i="8"/>
  <c r="J14" i="8"/>
  <c r="I14" i="8"/>
  <c r="H14" i="8"/>
  <c r="G14" i="8"/>
  <c r="K14" i="8" s="1"/>
  <c r="F14" i="8"/>
  <c r="E14" i="8"/>
  <c r="K13" i="8"/>
  <c r="K12" i="8"/>
  <c r="J11" i="8"/>
  <c r="J31" i="8" s="1"/>
  <c r="I11" i="8"/>
  <c r="I31" i="8" s="1"/>
  <c r="H11" i="8"/>
  <c r="H31" i="8" s="1"/>
  <c r="G11" i="8"/>
  <c r="G31" i="8" s="1"/>
  <c r="F11" i="8"/>
  <c r="F31" i="8" s="1"/>
  <c r="E11" i="8"/>
  <c r="K11" i="8" s="1"/>
  <c r="K10" i="8"/>
  <c r="K9" i="8"/>
  <c r="E31" i="8" l="1"/>
  <c r="K31" i="8" s="1"/>
  <c r="H31" i="4" l="1"/>
  <c r="G31" i="4"/>
  <c r="F31" i="4"/>
  <c r="E31" i="4"/>
  <c r="D31" i="4"/>
  <c r="I30" i="4"/>
  <c r="H28" i="4"/>
  <c r="H33" i="4" s="1"/>
  <c r="G28" i="4"/>
  <c r="G33" i="4" s="1"/>
  <c r="F28" i="4"/>
  <c r="F33" i="4" s="1"/>
  <c r="E28" i="4"/>
  <c r="D28" i="4"/>
  <c r="D33" i="4" s="1"/>
  <c r="I27" i="4"/>
  <c r="E33" i="4" l="1"/>
  <c r="I31" i="4"/>
  <c r="I28" i="4"/>
  <c r="I33" i="4" s="1"/>
  <c r="E29" i="4" l="1"/>
  <c r="E32" i="4" s="1"/>
  <c r="G29" i="4"/>
  <c r="G32" i="4" s="1"/>
  <c r="I10" i="4"/>
  <c r="K30" i="4" l="1"/>
  <c r="K27" i="4" l="1"/>
  <c r="K33" i="4" s="1"/>
  <c r="J33" i="4" s="1"/>
  <c r="D11" i="4" l="1"/>
  <c r="E11" i="4"/>
  <c r="F11" i="4"/>
  <c r="G11" i="4"/>
  <c r="G16" i="4" s="1"/>
  <c r="H11" i="4"/>
  <c r="H16" i="4" s="1"/>
  <c r="I13" i="4"/>
  <c r="D14" i="4"/>
  <c r="E14" i="4"/>
  <c r="F14" i="4"/>
  <c r="G14" i="4"/>
  <c r="H14" i="4"/>
  <c r="D16" i="4" l="1"/>
  <c r="F16" i="4"/>
  <c r="E16" i="4"/>
  <c r="I11" i="4"/>
  <c r="I16" i="4" s="1"/>
  <c r="E12" i="4"/>
  <c r="E15" i="4" s="1"/>
  <c r="I14" i="4"/>
  <c r="G12" i="4"/>
  <c r="G15" i="4" s="1"/>
  <c r="K13" i="4" l="1"/>
  <c r="K10" i="4"/>
  <c r="K16" i="4" l="1"/>
  <c r="J16" i="4" l="1"/>
  <c r="H12" i="4" l="1"/>
  <c r="H15" i="4" s="1"/>
  <c r="D12" i="4"/>
  <c r="I7" i="4"/>
  <c r="F12" i="4"/>
  <c r="F15" i="4" s="1"/>
  <c r="E9" i="4" l="1"/>
  <c r="D15" i="4"/>
  <c r="I12" i="4"/>
  <c r="F3" i="4"/>
  <c r="K17" i="4" s="1"/>
  <c r="J17" i="4" s="1"/>
  <c r="D9" i="4"/>
  <c r="H9" i="4"/>
  <c r="G9" i="4"/>
  <c r="F9" i="4"/>
  <c r="H3" i="4"/>
  <c r="D3" i="4"/>
  <c r="I9" i="4" l="1"/>
  <c r="I15" i="4"/>
  <c r="H29" i="4"/>
  <c r="H32" i="4" s="1"/>
  <c r="D29" i="4"/>
  <c r="I24" i="4"/>
  <c r="F29" i="4"/>
  <c r="F32" i="4" s="1"/>
  <c r="D20" i="4" l="1"/>
  <c r="H20" i="4"/>
  <c r="G26" i="4"/>
  <c r="F20" i="4"/>
  <c r="K34" i="4" s="1"/>
  <c r="J34" i="4" s="1"/>
  <c r="E26" i="4"/>
  <c r="I29" i="4"/>
  <c r="H26" i="4"/>
  <c r="F26" i="4"/>
  <c r="D32" i="4"/>
  <c r="D26" i="4"/>
  <c r="I32" i="4" l="1"/>
  <c r="I26" i="4"/>
</calcChain>
</file>

<file path=xl/sharedStrings.xml><?xml version="1.0" encoding="utf-8"?>
<sst xmlns="http://schemas.openxmlformats.org/spreadsheetml/2006/main" count="334" uniqueCount="113">
  <si>
    <t>TTL:</t>
    <phoneticPr fontId="1" type="noConversion"/>
  </si>
  <si>
    <t>RATIO.2</t>
  </si>
  <si>
    <t>RATIO.1</t>
  </si>
  <si>
    <t>BAL(%)</t>
  </si>
  <si>
    <t>ORDER</t>
  </si>
  <si>
    <t>QTY</t>
  </si>
  <si>
    <t>TOTAL</t>
  </si>
  <si>
    <t>DIVICION</t>
  </si>
  <si>
    <t>COLOR</t>
  </si>
  <si>
    <t xml:space="preserve">오더 수량 </t>
    <phoneticPr fontId="1" type="noConversion"/>
  </si>
  <si>
    <t>CUTTING PLAN 1</t>
    <phoneticPr fontId="1" type="noConversion"/>
  </si>
  <si>
    <t>소요량</t>
    <phoneticPr fontId="1" type="noConversion"/>
  </si>
  <si>
    <t>과부족</t>
    <phoneticPr fontId="1" type="noConversion"/>
  </si>
  <si>
    <t xml:space="preserve">소요량 </t>
    <phoneticPr fontId="1" type="noConversion"/>
  </si>
  <si>
    <t>요척</t>
    <phoneticPr fontId="1" type="noConversion"/>
  </si>
  <si>
    <t>SIZE</t>
    <phoneticPr fontId="1" type="noConversion"/>
  </si>
  <si>
    <t xml:space="preserve"> 요척(BODY)</t>
    <phoneticPr fontId="1" type="noConversion"/>
  </si>
  <si>
    <t>BLACK</t>
    <phoneticPr fontId="1" type="noConversion"/>
  </si>
  <si>
    <t>RASPBERRY POLY</t>
    <phoneticPr fontId="1" type="noConversion"/>
  </si>
  <si>
    <t>LOSS(3%)</t>
    <phoneticPr fontId="1" type="noConversion"/>
  </si>
  <si>
    <t>RHODODENDRON</t>
    <phoneticPr fontId="1" type="noConversion"/>
  </si>
  <si>
    <t>SUNSHINE</t>
    <phoneticPr fontId="1" type="noConversion"/>
  </si>
  <si>
    <t>Del.</t>
  </si>
  <si>
    <t>Po.No</t>
  </si>
  <si>
    <t>Style No</t>
  </si>
  <si>
    <t>Color</t>
  </si>
  <si>
    <t>Quantity</t>
  </si>
  <si>
    <t>Ratio</t>
  </si>
  <si>
    <t>Remarks</t>
  </si>
  <si>
    <t>6</t>
  </si>
  <si>
    <t>6 /7</t>
  </si>
  <si>
    <t>7</t>
  </si>
  <si>
    <t>8</t>
  </si>
  <si>
    <t>10</t>
  </si>
  <si>
    <t>12</t>
  </si>
  <si>
    <t>TTL</t>
  </si>
  <si>
    <t>04/02-04/02
$1.8700
VSL</t>
  </si>
  <si>
    <t>170224</t>
  </si>
  <si>
    <t>BRIGHT BERRY(610)</t>
  </si>
  <si>
    <t>1/2/2/1</t>
  </si>
  <si>
    <t>S.TTL</t>
  </si>
  <si>
    <t>172782</t>
  </si>
  <si>
    <t>RASPBERRY POLY(610)</t>
  </si>
  <si>
    <t>1/1/2/2/1</t>
  </si>
  <si>
    <t>04/09-04/09
$1.8300
VSL</t>
  </si>
  <si>
    <t>170399</t>
  </si>
  <si>
    <t>RHODODENDRON(610)</t>
  </si>
  <si>
    <t>SUNSHINE(610)</t>
  </si>
  <si>
    <t>04/16-04/16
$1.8300
VSL</t>
  </si>
  <si>
    <t>BLACK(610)</t>
  </si>
  <si>
    <t>G.TTL</t>
  </si>
  <si>
    <t>NAVY</t>
    <phoneticPr fontId="1" type="noConversion"/>
  </si>
  <si>
    <t>[ Order Recap ]2021-01-20</t>
    <phoneticPr fontId="1" type="noConversion"/>
  </si>
  <si>
    <t>Buyer    : Justice</t>
    <phoneticPr fontId="1" type="noConversion"/>
  </si>
  <si>
    <t>Style No : 172782</t>
    <phoneticPr fontId="1" type="noConversion"/>
  </si>
  <si>
    <t>Quantity : 260,168Pcs</t>
  </si>
  <si>
    <t>Amount   : U$478,435.44</t>
  </si>
  <si>
    <t>C/O      : VIETNAM</t>
  </si>
  <si>
    <t>124008</t>
  </si>
  <si>
    <t>SHOCK PINK POLY(610)</t>
  </si>
  <si>
    <t>TJ MAXX STORE</t>
  </si>
  <si>
    <t>124119</t>
  </si>
  <si>
    <t>TJ MAXX ECOMM</t>
  </si>
  <si>
    <t>124009</t>
  </si>
  <si>
    <t>NAVY(610)</t>
  </si>
  <si>
    <t>124010</t>
  </si>
  <si>
    <t>AQUA-WATERFALL(610)</t>
  </si>
  <si>
    <t>124122</t>
  </si>
  <si>
    <t>124125</t>
  </si>
  <si>
    <t>Sketch</t>
  </si>
  <si>
    <t>Amount</t>
  </si>
  <si>
    <t>BRIGHT BERRY</t>
  </si>
  <si>
    <t>SHOCK PINK POLY</t>
  </si>
  <si>
    <t>AQUA-WATERFALL</t>
  </si>
  <si>
    <t>BODY</t>
  </si>
  <si>
    <t>Fabric Info.</t>
  </si>
  <si>
    <t>54/46 CTTN (BCI)/POLY F/TERRY C/P(60/40) 26/1+PE DTY SD 50D/48F+C/P(60/40) 16/1 SOLID 파비스 BRIGHT BERRY</t>
  </si>
  <si>
    <t>Condition</t>
  </si>
  <si>
    <t>72″ 385g/yd 국(사) (Unit : YDS) FAVIS CO.,LTD.</t>
  </si>
  <si>
    <t>Remark</t>
  </si>
  <si>
    <t>Shipment</t>
  </si>
  <si>
    <t>Needed</t>
  </si>
  <si>
    <t>Sewing</t>
  </si>
  <si>
    <t>Container</t>
  </si>
  <si>
    <t>E.T.D</t>
  </si>
  <si>
    <t>E.T.A</t>
  </si>
  <si>
    <t>SKLU1002078/T10021H8NRC</t>
  </si>
  <si>
    <t>21/01/16</t>
  </si>
  <si>
    <t>21/01/22</t>
  </si>
  <si>
    <t>Balance</t>
  </si>
  <si>
    <t>progress(%)</t>
  </si>
  <si>
    <t>56/44 CTTN/POLY F/TERRY CM 30/1 SLUB+PE 30/1+C/P(60/40) 26/1 SOLID GDI</t>
  </si>
  <si>
    <t>70″ 341g/yd 국(사) (Unit : YDS) GDI INTERNATIONAL CO.,LTD.</t>
  </si>
  <si>
    <t>BLACK(CSD)</t>
  </si>
  <si>
    <t>FRENCH NAVY(CSD)</t>
  </si>
  <si>
    <t>RASPBERRY POLY(PSD)</t>
  </si>
  <si>
    <t>RHODODENDRON(CSD)</t>
  </si>
  <si>
    <t>SHOCK PINK(PSD)</t>
  </si>
  <si>
    <t>SUNSHINE(CSD)</t>
  </si>
  <si>
    <t>WATERFALL(PSD)</t>
  </si>
  <si>
    <t>TRIM</t>
  </si>
  <si>
    <t>60/40 CTTN/POLY JERSEY C/P(60/40) 30/1 SOLID BLEACH WHITE</t>
  </si>
  <si>
    <t>69″ 240g/yd 해(사) (Unit : YDS) Shenzhen Smart Fabric Textile Technology Co., Ltd.</t>
  </si>
  <si>
    <t>BLEACH WHITE(DD)</t>
  </si>
  <si>
    <t>AXEU2000547/HJTCHKG201200126</t>
  </si>
  <si>
    <t>21/01/17</t>
  </si>
  <si>
    <t>21/01/19</t>
  </si>
  <si>
    <t>68"</t>
    <phoneticPr fontId="1" type="noConversion"/>
  </si>
  <si>
    <t>21/01/2021</t>
    <phoneticPr fontId="1" type="noConversion"/>
  </si>
  <si>
    <t>BODY WIDTH</t>
  </si>
  <si>
    <t>STYLE.NO : 170399</t>
    <phoneticPr fontId="1" type="noConversion"/>
  </si>
  <si>
    <t>TRIM (binding)</t>
    <phoneticPr fontId="1" type="noConversion"/>
  </si>
  <si>
    <t>LOSS(1.5%)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</si>
</sst>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#,##0;[Red]#,##0"/>
    <numFmt numFmtId="177" formatCode="#,##0.00;[Red]#,##0.00"/>
    <numFmt numFmtId="178" formatCode="#,##0_ "/>
    <numFmt numFmtId="179" formatCode="#,##0_);[Red]\(#,##0\)"/>
    <numFmt numFmtId="180" formatCode="#,##0_ ;[Red]\-#,##0\ "/>
    <numFmt numFmtId="181" formatCode="#,##0.0000_);[Red]\(#,##0.0000\)"/>
    <numFmt numFmtId="182" formatCode="mm&quot;월&quot;\ dd&quot;일&quot;"/>
    <numFmt numFmtId="183" formatCode="#,##0.000_);[Red]\(#,##0.000\)"/>
    <numFmt numFmtId="184" formatCode="#,##0.000"/>
  </numFmts>
  <fonts count="2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MS Sans Serif"/>
      <charset val="1"/>
    </font>
    <font>
      <b/>
      <sz val="12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8"/>
      <name val="굴림"/>
      <family val="3"/>
      <charset val="129"/>
    </font>
    <font>
      <sz val="8"/>
      <name val="굴림체"/>
      <family val="3"/>
      <charset val="129"/>
    </font>
    <font>
      <b/>
      <sz val="18"/>
      <name val="굴림"/>
      <family val="3"/>
      <charset val="129"/>
    </font>
    <font>
      <sz val="8"/>
      <name val="굴림"/>
      <family val="3"/>
      <charset val="129"/>
    </font>
    <font>
      <b/>
      <sz val="10"/>
      <name val="굴림체"/>
      <family val="3"/>
      <charset val="129"/>
    </font>
    <font>
      <sz val="10"/>
      <name val="굴림체"/>
      <family val="3"/>
    </font>
    <font>
      <sz val="9"/>
      <name val="Arial"/>
      <family val="2"/>
    </font>
    <font>
      <b/>
      <sz val="14"/>
      <name val="굴림체"/>
      <family val="3"/>
      <charset val="129"/>
    </font>
    <font>
      <b/>
      <sz val="9"/>
      <name val="굴림체"/>
      <family val="3"/>
      <charset val="129"/>
    </font>
    <font>
      <sz val="9"/>
      <name val="굴림체"/>
      <family val="3"/>
      <charset val="129"/>
    </font>
    <font>
      <b/>
      <sz val="8"/>
      <color indexed="10"/>
      <name val="굴림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5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>
      <alignment vertical="center"/>
    </xf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8" fillId="0" borderId="0" applyAlignment="0">
      <alignment vertical="top" wrapText="1"/>
      <protection locked="0"/>
    </xf>
    <xf numFmtId="0" fontId="2" fillId="0" borderId="0">
      <alignment vertical="center"/>
    </xf>
    <xf numFmtId="0" fontId="12" fillId="0" borderId="0" applyAlignment="0">
      <alignment vertical="top" wrapText="1"/>
      <protection locked="0"/>
    </xf>
    <xf numFmtId="0" fontId="12" fillId="0" borderId="0" applyAlignment="0">
      <alignment vertical="top" wrapText="1"/>
      <protection locked="0"/>
    </xf>
    <xf numFmtId="0" fontId="17" fillId="0" borderId="0" applyAlignment="0">
      <alignment vertical="top" wrapText="1"/>
      <protection locked="0"/>
    </xf>
  </cellStyleXfs>
  <cellXfs count="182">
    <xf numFmtId="0" fontId="0" fillId="0" borderId="0" xfId="0">
      <alignment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178" fontId="3" fillId="0" borderId="0" xfId="1" applyNumberFormat="1" applyFont="1" applyAlignment="1">
      <alignment horizontal="center" vertical="center"/>
    </xf>
    <xf numFmtId="176" fontId="3" fillId="0" borderId="1" xfId="3" applyNumberFormat="1" applyFont="1" applyBorder="1" applyAlignment="1">
      <alignment horizontal="center" vertical="center"/>
    </xf>
    <xf numFmtId="177" fontId="3" fillId="0" borderId="1" xfId="4" applyNumberFormat="1" applyFont="1" applyBorder="1" applyAlignment="1">
      <alignment horizontal="center" vertical="center"/>
    </xf>
    <xf numFmtId="176" fontId="3" fillId="0" borderId="1" xfId="4" applyNumberFormat="1" applyFont="1" applyBorder="1" applyAlignment="1">
      <alignment horizontal="center" vertical="center"/>
    </xf>
    <xf numFmtId="176" fontId="5" fillId="2" borderId="1" xfId="3" applyNumberFormat="1" applyFont="1" applyFill="1" applyBorder="1" applyAlignment="1">
      <alignment horizontal="center" vertical="center"/>
    </xf>
    <xf numFmtId="176" fontId="6" fillId="2" borderId="1" xfId="3" applyNumberFormat="1" applyFont="1" applyFill="1" applyBorder="1" applyAlignment="1">
      <alignment horizontal="center" vertical="center"/>
    </xf>
    <xf numFmtId="176" fontId="3" fillId="2" borderId="1" xfId="3" applyNumberFormat="1" applyFont="1" applyFill="1" applyBorder="1" applyAlignment="1">
      <alignment vertical="center"/>
    </xf>
    <xf numFmtId="176" fontId="3" fillId="2" borderId="1" xfId="3" applyNumberFormat="1" applyFont="1" applyFill="1" applyBorder="1" applyAlignment="1">
      <alignment horizontal="center" vertical="center"/>
    </xf>
    <xf numFmtId="176" fontId="3" fillId="0" borderId="1" xfId="3" applyNumberFormat="1" applyFont="1" applyBorder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176" fontId="5" fillId="4" borderId="1" xfId="3" applyNumberFormat="1" applyFont="1" applyFill="1" applyBorder="1" applyAlignment="1">
      <alignment horizontal="center" vertical="center"/>
    </xf>
    <xf numFmtId="176" fontId="4" fillId="4" borderId="1" xfId="3" applyNumberFormat="1" applyFont="1" applyFill="1" applyBorder="1" applyAlignment="1">
      <alignment horizontal="center" vertical="center"/>
    </xf>
    <xf numFmtId="179" fontId="4" fillId="4" borderId="1" xfId="2" applyNumberFormat="1" applyFont="1" applyFill="1" applyBorder="1" applyAlignment="1">
      <alignment horizontal="center"/>
    </xf>
    <xf numFmtId="180" fontId="4" fillId="2" borderId="1" xfId="3" applyNumberFormat="1" applyFont="1" applyFill="1" applyBorder="1" applyAlignment="1">
      <alignment horizontal="center" vertical="center"/>
    </xf>
    <xf numFmtId="181" fontId="4" fillId="4" borderId="1" xfId="3" applyNumberFormat="1" applyFont="1" applyFill="1" applyBorder="1" applyAlignment="1">
      <alignment horizontal="center" vertical="center"/>
    </xf>
    <xf numFmtId="0" fontId="4" fillId="3" borderId="1" xfId="3" applyNumberFormat="1" applyFont="1" applyFill="1" applyBorder="1" applyAlignment="1">
      <alignment horizontal="center" vertical="center"/>
    </xf>
    <xf numFmtId="179" fontId="3" fillId="0" borderId="0" xfId="1" applyNumberFormat="1" applyFont="1" applyAlignment="1">
      <alignment vertical="center"/>
    </xf>
    <xf numFmtId="176" fontId="4" fillId="0" borderId="1" xfId="3" applyNumberFormat="1" applyFont="1" applyBorder="1" applyAlignment="1">
      <alignment horizontal="center" vertical="center"/>
    </xf>
    <xf numFmtId="0" fontId="12" fillId="0" borderId="0" xfId="8" applyAlignment="1" applyProtection="1">
      <alignment horizontal="left" vertical="top"/>
    </xf>
    <xf numFmtId="0" fontId="16" fillId="0" borderId="0" xfId="8" applyFont="1" applyAlignment="1" applyProtection="1">
      <alignment horizontal="left" vertical="top"/>
    </xf>
    <xf numFmtId="0" fontId="11" fillId="5" borderId="14" xfId="8" applyFont="1" applyFill="1" applyBorder="1" applyAlignment="1" applyProtection="1">
      <alignment horizontal="center" vertical="center" wrapText="1"/>
    </xf>
    <xf numFmtId="0" fontId="14" fillId="0" borderId="14" xfId="8" applyFont="1" applyBorder="1" applyAlignment="1" applyProtection="1">
      <alignment horizontal="center" vertical="center" wrapText="1"/>
    </xf>
    <xf numFmtId="0" fontId="14" fillId="0" borderId="26" xfId="8" applyFont="1" applyBorder="1" applyAlignment="1" applyProtection="1">
      <alignment horizontal="left" vertical="center" wrapText="1"/>
    </xf>
    <xf numFmtId="3" fontId="14" fillId="0" borderId="27" xfId="8" applyNumberFormat="1" applyFont="1" applyBorder="1" applyAlignment="1" applyProtection="1">
      <alignment horizontal="right" vertical="center"/>
    </xf>
    <xf numFmtId="3" fontId="14" fillId="0" borderId="26" xfId="8" applyNumberFormat="1" applyFont="1" applyBorder="1" applyAlignment="1" applyProtection="1">
      <alignment horizontal="right" vertical="center"/>
    </xf>
    <xf numFmtId="3" fontId="14" fillId="0" borderId="14" xfId="8" applyNumberFormat="1" applyFont="1" applyBorder="1" applyAlignment="1" applyProtection="1">
      <alignment horizontal="right" vertical="center"/>
    </xf>
    <xf numFmtId="0" fontId="14" fillId="0" borderId="28" xfId="8" applyFont="1" applyBorder="1" applyAlignment="1" applyProtection="1">
      <alignment horizontal="center" vertical="center" wrapText="1"/>
    </xf>
    <xf numFmtId="3" fontId="11" fillId="5" borderId="14" xfId="8" applyNumberFormat="1" applyFont="1" applyFill="1" applyBorder="1" applyAlignment="1" applyProtection="1">
      <alignment horizontal="right" vertical="center"/>
    </xf>
    <xf numFmtId="0" fontId="14" fillId="5" borderId="14" xfId="8" applyFont="1" applyFill="1" applyBorder="1" applyAlignment="1" applyProtection="1">
      <alignment horizontal="center" vertical="center" wrapText="1"/>
    </xf>
    <xf numFmtId="0" fontId="14" fillId="0" borderId="16" xfId="8" applyFont="1" applyBorder="1" applyAlignment="1" applyProtection="1">
      <alignment horizontal="center" vertical="center" wrapText="1"/>
    </xf>
    <xf numFmtId="0" fontId="14" fillId="0" borderId="17" xfId="8" applyFont="1" applyBorder="1" applyAlignment="1" applyProtection="1">
      <alignment horizontal="left" vertical="center" wrapText="1"/>
    </xf>
    <xf numFmtId="3" fontId="14" fillId="0" borderId="18" xfId="8" applyNumberFormat="1" applyFont="1" applyBorder="1" applyAlignment="1" applyProtection="1">
      <alignment horizontal="right" vertical="center"/>
    </xf>
    <xf numFmtId="3" fontId="14" fillId="0" borderId="17" xfId="8" applyNumberFormat="1" applyFont="1" applyBorder="1" applyAlignment="1" applyProtection="1">
      <alignment horizontal="right" vertical="center"/>
    </xf>
    <xf numFmtId="3" fontId="14" fillId="0" borderId="16" xfId="8" applyNumberFormat="1" applyFont="1" applyBorder="1" applyAlignment="1" applyProtection="1">
      <alignment horizontal="right" vertical="center"/>
    </xf>
    <xf numFmtId="0" fontId="14" fillId="0" borderId="21" xfId="8" applyFont="1" applyBorder="1" applyAlignment="1" applyProtection="1">
      <alignment horizontal="center" vertical="center" wrapText="1"/>
    </xf>
    <xf numFmtId="0" fontId="14" fillId="0" borderId="22" xfId="8" applyFont="1" applyBorder="1" applyAlignment="1" applyProtection="1">
      <alignment horizontal="left" vertical="center" wrapText="1"/>
    </xf>
    <xf numFmtId="3" fontId="14" fillId="0" borderId="23" xfId="8" applyNumberFormat="1" applyFont="1" applyBorder="1" applyAlignment="1" applyProtection="1">
      <alignment horizontal="right" vertical="center"/>
    </xf>
    <xf numFmtId="3" fontId="14" fillId="0" borderId="22" xfId="8" applyNumberFormat="1" applyFont="1" applyBorder="1" applyAlignment="1" applyProtection="1">
      <alignment horizontal="right" vertical="center"/>
    </xf>
    <xf numFmtId="3" fontId="14" fillId="0" borderId="21" xfId="8" applyNumberFormat="1" applyFont="1" applyBorder="1" applyAlignment="1" applyProtection="1">
      <alignment horizontal="right" vertical="center"/>
    </xf>
    <xf numFmtId="0" fontId="14" fillId="0" borderId="34" xfId="8" applyFont="1" applyBorder="1" applyAlignment="1" applyProtection="1">
      <alignment horizontal="center" vertical="center" wrapText="1"/>
    </xf>
    <xf numFmtId="0" fontId="14" fillId="0" borderId="17" xfId="8" applyFont="1" applyBorder="1" applyAlignment="1" applyProtection="1">
      <alignment horizontal="center" vertical="top" wrapText="1"/>
    </xf>
    <xf numFmtId="3" fontId="14" fillId="6" borderId="17" xfId="8" applyNumberFormat="1" applyFont="1" applyFill="1" applyBorder="1" applyAlignment="1" applyProtection="1">
      <alignment horizontal="right" vertical="center"/>
    </xf>
    <xf numFmtId="4" fontId="14" fillId="0" borderId="16" xfId="8" applyNumberFormat="1" applyFont="1" applyBorder="1" applyAlignment="1" applyProtection="1">
      <alignment horizontal="right" vertical="center"/>
    </xf>
    <xf numFmtId="0" fontId="14" fillId="0" borderId="30" xfId="8" applyFont="1" applyBorder="1" applyAlignment="1" applyProtection="1">
      <alignment horizontal="center" vertical="top" wrapText="1"/>
    </xf>
    <xf numFmtId="3" fontId="14" fillId="0" borderId="31" xfId="8" applyNumberFormat="1" applyFont="1" applyBorder="1" applyAlignment="1" applyProtection="1">
      <alignment horizontal="right" vertical="center"/>
    </xf>
    <xf numFmtId="3" fontId="14" fillId="6" borderId="30" xfId="8" applyNumberFormat="1" applyFont="1" applyFill="1" applyBorder="1" applyAlignment="1" applyProtection="1">
      <alignment horizontal="right" vertical="center"/>
    </xf>
    <xf numFmtId="3" fontId="14" fillId="0" borderId="30" xfId="8" applyNumberFormat="1" applyFont="1" applyBorder="1" applyAlignment="1" applyProtection="1">
      <alignment horizontal="right" vertical="center"/>
    </xf>
    <xf numFmtId="3" fontId="14" fillId="0" borderId="29" xfId="8" applyNumberFormat="1" applyFont="1" applyBorder="1" applyAlignment="1" applyProtection="1">
      <alignment horizontal="right" vertical="center"/>
    </xf>
    <xf numFmtId="4" fontId="14" fillId="0" borderId="29" xfId="8" applyNumberFormat="1" applyFont="1" applyBorder="1" applyAlignment="1" applyProtection="1">
      <alignment horizontal="right" vertical="center"/>
    </xf>
    <xf numFmtId="4" fontId="14" fillId="5" borderId="14" xfId="8" applyNumberFormat="1" applyFont="1" applyFill="1" applyBorder="1" applyAlignment="1" applyProtection="1">
      <alignment horizontal="right" vertical="center"/>
    </xf>
    <xf numFmtId="0" fontId="14" fillId="0" borderId="0" xfId="8" applyFont="1" applyAlignment="1">
      <alignment horizontal="right" vertical="center"/>
      <protection locked="0"/>
    </xf>
    <xf numFmtId="0" fontId="14" fillId="4" borderId="30" xfId="8" applyFont="1" applyFill="1" applyBorder="1" applyAlignment="1" applyProtection="1">
      <alignment horizontal="center" vertical="top" wrapText="1"/>
    </xf>
    <xf numFmtId="3" fontId="14" fillId="4" borderId="31" xfId="8" applyNumberFormat="1" applyFont="1" applyFill="1" applyBorder="1" applyAlignment="1" applyProtection="1">
      <alignment horizontal="right" vertical="center"/>
    </xf>
    <xf numFmtId="3" fontId="14" fillId="4" borderId="30" xfId="8" applyNumberFormat="1" applyFont="1" applyFill="1" applyBorder="1" applyAlignment="1" applyProtection="1">
      <alignment horizontal="right" vertical="center"/>
    </xf>
    <xf numFmtId="3" fontId="14" fillId="4" borderId="29" xfId="8" applyNumberFormat="1" applyFont="1" applyFill="1" applyBorder="1" applyAlignment="1" applyProtection="1">
      <alignment horizontal="right" vertical="center"/>
    </xf>
    <xf numFmtId="4" fontId="14" fillId="4" borderId="29" xfId="8" applyNumberFormat="1" applyFont="1" applyFill="1" applyBorder="1" applyAlignment="1" applyProtection="1">
      <alignment horizontal="right" vertical="center"/>
    </xf>
    <xf numFmtId="0" fontId="12" fillId="4" borderId="0" xfId="8" applyFill="1" applyAlignment="1" applyProtection="1">
      <alignment horizontal="left" vertical="top"/>
    </xf>
    <xf numFmtId="0" fontId="14" fillId="0" borderId="35" xfId="9" applyFont="1" applyBorder="1" applyAlignment="1" applyProtection="1">
      <alignment horizontal="center" vertical="center"/>
    </xf>
    <xf numFmtId="0" fontId="14" fillId="0" borderId="35" xfId="9" applyFont="1" applyBorder="1" applyAlignment="1" applyProtection="1">
      <alignment horizontal="left" vertical="center"/>
    </xf>
    <xf numFmtId="184" fontId="14" fillId="0" borderId="35" xfId="9" applyNumberFormat="1" applyFont="1" applyBorder="1" applyAlignment="1" applyProtection="1">
      <alignment horizontal="center" vertical="center"/>
    </xf>
    <xf numFmtId="0" fontId="15" fillId="0" borderId="35" xfId="9" applyFont="1" applyBorder="1" applyAlignment="1" applyProtection="1">
      <alignment horizontal="center" vertical="center" wrapText="1"/>
    </xf>
    <xf numFmtId="0" fontId="15" fillId="5" borderId="35" xfId="9" applyFont="1" applyFill="1" applyBorder="1" applyAlignment="1" applyProtection="1">
      <alignment horizontal="center" vertical="center" wrapText="1"/>
    </xf>
    <xf numFmtId="3" fontId="11" fillId="0" borderId="35" xfId="9" applyNumberFormat="1" applyFont="1" applyBorder="1" applyAlignment="1" applyProtection="1">
      <alignment horizontal="right" vertical="center"/>
    </xf>
    <xf numFmtId="3" fontId="11" fillId="5" borderId="35" xfId="9" applyNumberFormat="1" applyFont="1" applyFill="1" applyBorder="1" applyAlignment="1" applyProtection="1">
      <alignment horizontal="right" vertical="center"/>
    </xf>
    <xf numFmtId="0" fontId="15" fillId="5" borderId="35" xfId="9" applyFont="1" applyFill="1" applyBorder="1" applyAlignment="1" applyProtection="1">
      <alignment horizontal="center" vertical="center"/>
    </xf>
    <xf numFmtId="3" fontId="14" fillId="0" borderId="35" xfId="9" applyNumberFormat="1" applyFont="1" applyBorder="1" applyAlignment="1" applyProtection="1">
      <alignment horizontal="right" vertical="center"/>
    </xf>
    <xf numFmtId="3" fontId="14" fillId="5" borderId="35" xfId="9" applyNumberFormat="1" applyFont="1" applyFill="1" applyBorder="1" applyAlignment="1" applyProtection="1">
      <alignment horizontal="right" vertical="center"/>
    </xf>
    <xf numFmtId="3" fontId="21" fillId="5" borderId="35" xfId="9" applyNumberFormat="1" applyFont="1" applyFill="1" applyBorder="1" applyAlignment="1" applyProtection="1">
      <alignment horizontal="right" vertical="center"/>
    </xf>
    <xf numFmtId="0" fontId="14" fillId="2" borderId="30" xfId="8" applyFont="1" applyFill="1" applyBorder="1" applyAlignment="1" applyProtection="1">
      <alignment horizontal="center" vertical="top" wrapText="1"/>
    </xf>
    <xf numFmtId="3" fontId="14" fillId="2" borderId="31" xfId="8" applyNumberFormat="1" applyFont="1" applyFill="1" applyBorder="1" applyAlignment="1" applyProtection="1">
      <alignment horizontal="right" vertical="center"/>
    </xf>
    <xf numFmtId="3" fontId="14" fillId="2" borderId="30" xfId="8" applyNumberFormat="1" applyFont="1" applyFill="1" applyBorder="1" applyAlignment="1" applyProtection="1">
      <alignment horizontal="right" vertical="center"/>
    </xf>
    <xf numFmtId="3" fontId="14" fillId="2" borderId="29" xfId="8" applyNumberFormat="1" applyFont="1" applyFill="1" applyBorder="1" applyAlignment="1" applyProtection="1">
      <alignment horizontal="right" vertical="center"/>
    </xf>
    <xf numFmtId="4" fontId="14" fillId="2" borderId="29" xfId="8" applyNumberFormat="1" applyFont="1" applyFill="1" applyBorder="1" applyAlignment="1" applyProtection="1">
      <alignment horizontal="right" vertical="center"/>
    </xf>
    <xf numFmtId="0" fontId="12" fillId="2" borderId="0" xfId="8" applyFill="1" applyAlignment="1" applyProtection="1">
      <alignment horizontal="left" vertical="top"/>
    </xf>
    <xf numFmtId="0" fontId="14" fillId="2" borderId="22" xfId="8" applyFont="1" applyFill="1" applyBorder="1" applyAlignment="1" applyProtection="1">
      <alignment horizontal="center" vertical="top" wrapText="1"/>
    </xf>
    <xf numFmtId="3" fontId="14" fillId="2" borderId="23" xfId="8" applyNumberFormat="1" applyFont="1" applyFill="1" applyBorder="1" applyAlignment="1" applyProtection="1">
      <alignment horizontal="right" vertical="center"/>
    </xf>
    <xf numFmtId="3" fontId="14" fillId="2" borderId="22" xfId="8" applyNumberFormat="1" applyFont="1" applyFill="1" applyBorder="1" applyAlignment="1" applyProtection="1">
      <alignment horizontal="right" vertical="center"/>
    </xf>
    <xf numFmtId="3" fontId="14" fillId="2" borderId="21" xfId="8" applyNumberFormat="1" applyFont="1" applyFill="1" applyBorder="1" applyAlignment="1" applyProtection="1">
      <alignment horizontal="right" vertical="center"/>
    </xf>
    <xf numFmtId="4" fontId="14" fillId="2" borderId="21" xfId="8" applyNumberFormat="1" applyFont="1" applyFill="1" applyBorder="1" applyAlignment="1" applyProtection="1">
      <alignment horizontal="right" vertical="center"/>
    </xf>
    <xf numFmtId="183" fontId="4" fillId="0" borderId="4" xfId="3" applyNumberFormat="1" applyFont="1" applyBorder="1" applyAlignment="1">
      <alignment horizontal="center" vertical="center"/>
    </xf>
    <xf numFmtId="183" fontId="4" fillId="0" borderId="8" xfId="3" applyNumberFormat="1" applyFont="1" applyBorder="1" applyAlignment="1">
      <alignment horizontal="center" vertical="center"/>
    </xf>
    <xf numFmtId="183" fontId="4" fillId="0" borderId="2" xfId="3" applyNumberFormat="1" applyFont="1" applyBorder="1" applyAlignment="1">
      <alignment horizontal="center" vertical="center"/>
    </xf>
    <xf numFmtId="176" fontId="4" fillId="4" borderId="10" xfId="3" applyNumberFormat="1" applyFont="1" applyFill="1" applyBorder="1" applyAlignment="1">
      <alignment horizontal="center" vertical="center"/>
    </xf>
    <xf numFmtId="176" fontId="4" fillId="4" borderId="6" xfId="3" applyNumberFormat="1" applyFont="1" applyFill="1" applyBorder="1" applyAlignment="1">
      <alignment horizontal="center" vertical="center"/>
    </xf>
    <xf numFmtId="0" fontId="4" fillId="0" borderId="4" xfId="3" applyFont="1" applyBorder="1" applyAlignment="1">
      <alignment horizontal="center" vertical="center" wrapText="1"/>
    </xf>
    <xf numFmtId="0" fontId="4" fillId="0" borderId="8" xfId="3" applyFont="1" applyBorder="1" applyAlignment="1">
      <alignment horizontal="center" vertical="center" wrapText="1"/>
    </xf>
    <xf numFmtId="0" fontId="4" fillId="0" borderId="2" xfId="3" applyFont="1" applyBorder="1" applyAlignment="1">
      <alignment horizontal="center" vertical="center" wrapText="1"/>
    </xf>
    <xf numFmtId="0" fontId="9" fillId="0" borderId="0" xfId="3" applyFont="1" applyBorder="1" applyAlignment="1">
      <alignment horizontal="center" vertical="center"/>
    </xf>
    <xf numFmtId="0" fontId="9" fillId="0" borderId="11" xfId="3" applyFont="1" applyBorder="1" applyAlignment="1">
      <alignment horizontal="center" vertical="center"/>
    </xf>
    <xf numFmtId="0" fontId="9" fillId="0" borderId="13" xfId="3" applyFont="1" applyBorder="1" applyAlignment="1">
      <alignment horizontal="center" vertical="center"/>
    </xf>
    <xf numFmtId="0" fontId="9" fillId="0" borderId="7" xfId="3" applyFont="1" applyBorder="1" applyAlignment="1">
      <alignment horizontal="center" vertical="center"/>
    </xf>
    <xf numFmtId="178" fontId="4" fillId="3" borderId="4" xfId="1" applyNumberFormat="1" applyFont="1" applyFill="1" applyBorder="1" applyAlignment="1">
      <alignment horizontal="center" vertical="center"/>
    </xf>
    <xf numFmtId="178" fontId="4" fillId="3" borderId="2" xfId="1" applyNumberFormat="1" applyFont="1" applyFill="1" applyBorder="1" applyAlignment="1">
      <alignment horizontal="center" vertical="center"/>
    </xf>
    <xf numFmtId="0" fontId="4" fillId="0" borderId="4" xfId="3" applyFont="1" applyBorder="1" applyAlignment="1">
      <alignment horizontal="center" vertical="center"/>
    </xf>
    <xf numFmtId="0" fontId="4" fillId="0" borderId="2" xfId="3" applyFont="1" applyBorder="1" applyAlignment="1">
      <alignment horizontal="center" vertical="center"/>
    </xf>
    <xf numFmtId="178" fontId="5" fillId="0" borderId="4" xfId="3" applyNumberFormat="1" applyFont="1" applyBorder="1" applyAlignment="1">
      <alignment horizontal="center" vertical="center"/>
    </xf>
    <xf numFmtId="178" fontId="5" fillId="0" borderId="2" xfId="3" applyNumberFormat="1" applyFont="1" applyBorder="1" applyAlignment="1">
      <alignment horizontal="center" vertical="center"/>
    </xf>
    <xf numFmtId="0" fontId="5" fillId="0" borderId="3" xfId="3" applyFont="1" applyBorder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12" xfId="3" applyFont="1" applyBorder="1" applyAlignment="1">
      <alignment horizontal="center" vertical="center"/>
    </xf>
    <xf numFmtId="0" fontId="5" fillId="0" borderId="7" xfId="3" applyFont="1" applyBorder="1" applyAlignment="1">
      <alignment horizontal="center" vertical="center"/>
    </xf>
    <xf numFmtId="176" fontId="4" fillId="0" borderId="4" xfId="3" applyNumberFormat="1" applyFont="1" applyBorder="1" applyAlignment="1">
      <alignment horizontal="center" vertical="center"/>
    </xf>
    <xf numFmtId="176" fontId="4" fillId="0" borderId="2" xfId="3" applyNumberFormat="1" applyFont="1" applyBorder="1" applyAlignment="1">
      <alignment horizontal="center" vertical="center"/>
    </xf>
    <xf numFmtId="176" fontId="4" fillId="0" borderId="3" xfId="3" applyNumberFormat="1" applyFont="1" applyBorder="1" applyAlignment="1">
      <alignment horizontal="center" vertical="center"/>
    </xf>
    <xf numFmtId="176" fontId="4" fillId="0" borderId="5" xfId="3" applyNumberFormat="1" applyFont="1" applyBorder="1" applyAlignment="1">
      <alignment horizontal="center" vertical="center"/>
    </xf>
    <xf numFmtId="176" fontId="4" fillId="0" borderId="12" xfId="3" applyNumberFormat="1" applyFont="1" applyBorder="1" applyAlignment="1">
      <alignment horizontal="center" vertical="center"/>
    </xf>
    <xf numFmtId="176" fontId="4" fillId="0" borderId="7" xfId="3" applyNumberFormat="1" applyFont="1" applyBorder="1" applyAlignment="1">
      <alignment horizontal="center" vertical="center"/>
    </xf>
    <xf numFmtId="176" fontId="4" fillId="0" borderId="10" xfId="3" applyNumberFormat="1" applyFont="1" applyBorder="1" applyAlignment="1">
      <alignment horizontal="center" vertical="center"/>
    </xf>
    <xf numFmtId="176" fontId="4" fillId="0" borderId="9" xfId="3" applyNumberFormat="1" applyFont="1" applyBorder="1" applyAlignment="1">
      <alignment horizontal="center" vertical="center"/>
    </xf>
    <xf numFmtId="176" fontId="3" fillId="0" borderId="4" xfId="3" applyNumberFormat="1" applyFont="1" applyBorder="1" applyAlignment="1">
      <alignment horizontal="center" vertical="center"/>
    </xf>
    <xf numFmtId="176" fontId="3" fillId="0" borderId="2" xfId="3" applyNumberFormat="1" applyFont="1" applyBorder="1" applyAlignment="1">
      <alignment horizontal="center" vertical="center"/>
    </xf>
    <xf numFmtId="179" fontId="4" fillId="0" borderId="4" xfId="3" applyNumberFormat="1" applyFont="1" applyBorder="1" applyAlignment="1">
      <alignment horizontal="center" vertical="center"/>
    </xf>
    <xf numFmtId="179" fontId="4" fillId="0" borderId="8" xfId="3" applyNumberFormat="1" applyFont="1" applyBorder="1" applyAlignment="1">
      <alignment horizontal="center" vertical="center"/>
    </xf>
    <xf numFmtId="179" fontId="4" fillId="0" borderId="2" xfId="3" applyNumberFormat="1" applyFont="1" applyBorder="1" applyAlignment="1">
      <alignment horizontal="center" vertical="center"/>
    </xf>
    <xf numFmtId="176" fontId="5" fillId="2" borderId="4" xfId="3" applyNumberFormat="1" applyFont="1" applyFill="1" applyBorder="1" applyAlignment="1">
      <alignment horizontal="center" vertical="center"/>
    </xf>
    <xf numFmtId="176" fontId="5" fillId="2" borderId="2" xfId="3" applyNumberFormat="1" applyFont="1" applyFill="1" applyBorder="1" applyAlignment="1">
      <alignment horizontal="center" vertical="center"/>
    </xf>
    <xf numFmtId="176" fontId="10" fillId="2" borderId="4" xfId="3" applyNumberFormat="1" applyFont="1" applyFill="1" applyBorder="1" applyAlignment="1">
      <alignment horizontal="center" wrapText="1"/>
    </xf>
    <xf numFmtId="176" fontId="10" fillId="2" borderId="8" xfId="3" applyNumberFormat="1" applyFont="1" applyFill="1" applyBorder="1" applyAlignment="1">
      <alignment horizontal="center" wrapText="1"/>
    </xf>
    <xf numFmtId="176" fontId="10" fillId="2" borderId="2" xfId="3" applyNumberFormat="1" applyFont="1" applyFill="1" applyBorder="1" applyAlignment="1">
      <alignment horizontal="center" wrapText="1"/>
    </xf>
    <xf numFmtId="176" fontId="3" fillId="0" borderId="8" xfId="3" applyNumberFormat="1" applyFont="1" applyBorder="1" applyAlignment="1">
      <alignment horizontal="center" vertical="center"/>
    </xf>
    <xf numFmtId="0" fontId="4" fillId="3" borderId="4" xfId="3" applyFont="1" applyFill="1" applyBorder="1" applyAlignment="1">
      <alignment horizontal="center" vertical="center" wrapText="1"/>
    </xf>
    <xf numFmtId="0" fontId="4" fillId="3" borderId="2" xfId="3" applyFont="1" applyFill="1" applyBorder="1" applyAlignment="1">
      <alignment horizontal="center" vertical="center" wrapText="1"/>
    </xf>
    <xf numFmtId="0" fontId="5" fillId="3" borderId="4" xfId="3" applyFont="1" applyFill="1" applyBorder="1" applyAlignment="1">
      <alignment horizontal="center" vertical="center"/>
    </xf>
    <xf numFmtId="0" fontId="5" fillId="3" borderId="2" xfId="3" applyFont="1" applyFill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7" fillId="0" borderId="11" xfId="3" applyFont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5" fillId="0" borderId="4" xfId="3" applyFont="1" applyBorder="1" applyAlignment="1">
      <alignment horizontal="center" vertical="center"/>
    </xf>
    <xf numFmtId="0" fontId="5" fillId="0" borderId="2" xfId="3" applyFont="1" applyBorder="1" applyAlignment="1">
      <alignment horizontal="center" vertical="center"/>
    </xf>
    <xf numFmtId="182" fontId="5" fillId="0" borderId="5" xfId="3" applyNumberFormat="1" applyFont="1" applyBorder="1" applyAlignment="1">
      <alignment horizontal="center" vertical="center"/>
    </xf>
    <xf numFmtId="0" fontId="5" fillId="0" borderId="11" xfId="3" applyFont="1" applyBorder="1" applyAlignment="1">
      <alignment horizontal="center" vertical="center"/>
    </xf>
    <xf numFmtId="176" fontId="4" fillId="0" borderId="8" xfId="3" applyNumberFormat="1" applyFont="1" applyBorder="1" applyAlignment="1">
      <alignment horizontal="center" vertical="center"/>
    </xf>
    <xf numFmtId="178" fontId="5" fillId="3" borderId="4" xfId="3" applyNumberFormat="1" applyFont="1" applyFill="1" applyBorder="1" applyAlignment="1">
      <alignment horizontal="center" vertical="center"/>
    </xf>
    <xf numFmtId="178" fontId="5" fillId="3" borderId="2" xfId="3" applyNumberFormat="1" applyFont="1" applyFill="1" applyBorder="1" applyAlignment="1">
      <alignment horizontal="center" vertical="center"/>
    </xf>
    <xf numFmtId="0" fontId="4" fillId="3" borderId="4" xfId="3" applyFont="1" applyFill="1" applyBorder="1" applyAlignment="1">
      <alignment horizontal="center" vertical="center"/>
    </xf>
    <xf numFmtId="0" fontId="4" fillId="3" borderId="2" xfId="3" applyFont="1" applyFill="1" applyBorder="1" applyAlignment="1">
      <alignment horizontal="center" vertical="center"/>
    </xf>
    <xf numFmtId="0" fontId="5" fillId="0" borderId="3" xfId="3" applyFont="1" applyBorder="1" applyAlignment="1">
      <alignment horizontal="center" vertical="center" wrapText="1"/>
    </xf>
    <xf numFmtId="0" fontId="5" fillId="0" borderId="5" xfId="3" applyFont="1" applyBorder="1" applyAlignment="1">
      <alignment horizontal="center" vertical="center" wrapText="1"/>
    </xf>
    <xf numFmtId="0" fontId="5" fillId="0" borderId="12" xfId="3" applyFont="1" applyBorder="1" applyAlignment="1">
      <alignment horizontal="center" vertical="center" wrapText="1"/>
    </xf>
    <xf numFmtId="0" fontId="5" fillId="0" borderId="7" xfId="3" applyFont="1" applyBorder="1" applyAlignment="1">
      <alignment horizontal="center" vertical="center" wrapText="1"/>
    </xf>
    <xf numFmtId="176" fontId="3" fillId="0" borderId="3" xfId="3" applyNumberFormat="1" applyFont="1" applyBorder="1" applyAlignment="1">
      <alignment horizontal="center" vertical="center"/>
    </xf>
    <xf numFmtId="0" fontId="15" fillId="0" borderId="0" xfId="8" applyFont="1" applyAlignment="1" applyProtection="1">
      <alignment horizontal="left" vertical="center"/>
    </xf>
    <xf numFmtId="0" fontId="13" fillId="0" borderId="0" xfId="8" applyFont="1" applyAlignment="1" applyProtection="1">
      <alignment horizontal="center" vertical="center" wrapText="1"/>
    </xf>
    <xf numFmtId="0" fontId="11" fillId="5" borderId="14" xfId="8" applyFont="1" applyFill="1" applyBorder="1" applyAlignment="1" applyProtection="1">
      <alignment horizontal="center" vertical="center" wrapText="1"/>
    </xf>
    <xf numFmtId="0" fontId="11" fillId="0" borderId="15" xfId="8" applyFont="1" applyBorder="1" applyAlignment="1" applyProtection="1">
      <alignment horizontal="center" vertical="top" wrapText="1"/>
    </xf>
    <xf numFmtId="0" fontId="14" fillId="0" borderId="20" xfId="8" applyFont="1" applyBorder="1" applyAlignment="1" applyProtection="1">
      <alignment horizontal="center" vertical="center" wrapText="1"/>
    </xf>
    <xf numFmtId="0" fontId="11" fillId="0" borderId="25" xfId="8" applyFont="1" applyBorder="1" applyAlignment="1" applyProtection="1">
      <alignment horizontal="center" vertical="top" wrapText="1"/>
    </xf>
    <xf numFmtId="0" fontId="14" fillId="0" borderId="15" xfId="8" applyFont="1" applyBorder="1" applyAlignment="1" applyProtection="1">
      <alignment horizontal="center" vertical="center" wrapText="1"/>
    </xf>
    <xf numFmtId="0" fontId="14" fillId="0" borderId="25" xfId="8" applyFont="1" applyBorder="1" applyAlignment="1" applyProtection="1">
      <alignment horizontal="center" vertical="center" wrapText="1"/>
    </xf>
    <xf numFmtId="0" fontId="14" fillId="0" borderId="19" xfId="8" applyFont="1" applyBorder="1" applyAlignment="1" applyProtection="1">
      <alignment horizontal="center" vertical="center" wrapText="1"/>
    </xf>
    <xf numFmtId="0" fontId="14" fillId="0" borderId="24" xfId="8" applyFont="1" applyBorder="1" applyAlignment="1" applyProtection="1">
      <alignment horizontal="center" vertical="center" wrapText="1"/>
    </xf>
    <xf numFmtId="0" fontId="14" fillId="0" borderId="18" xfId="8" applyFont="1" applyBorder="1" applyAlignment="1" applyProtection="1">
      <alignment horizontal="right" vertical="center"/>
    </xf>
    <xf numFmtId="0" fontId="14" fillId="0" borderId="17" xfId="8" applyFont="1" applyBorder="1" applyAlignment="1" applyProtection="1">
      <alignment horizontal="right" vertical="center"/>
    </xf>
    <xf numFmtId="0" fontId="14" fillId="0" borderId="31" xfId="8" applyFont="1" applyBorder="1" applyAlignment="1" applyProtection="1">
      <alignment horizontal="right" vertical="center"/>
    </xf>
    <xf numFmtId="0" fontId="14" fillId="0" borderId="30" xfId="8" applyFont="1" applyBorder="1" applyAlignment="1" applyProtection="1">
      <alignment horizontal="right" vertical="center"/>
    </xf>
    <xf numFmtId="0" fontId="14" fillId="0" borderId="23" xfId="8" applyFont="1" applyBorder="1" applyAlignment="1" applyProtection="1">
      <alignment horizontal="right" vertical="center"/>
    </xf>
    <xf numFmtId="0" fontId="14" fillId="0" borderId="22" xfId="8" applyFont="1" applyBorder="1" applyAlignment="1" applyProtection="1">
      <alignment horizontal="right" vertical="center"/>
    </xf>
    <xf numFmtId="0" fontId="14" fillId="0" borderId="14" xfId="8" applyFont="1" applyBorder="1" applyAlignment="1" applyProtection="1">
      <alignment horizontal="right" vertical="center"/>
    </xf>
    <xf numFmtId="0" fontId="14" fillId="5" borderId="14" xfId="8" applyFont="1" applyFill="1" applyBorder="1" applyAlignment="1" applyProtection="1">
      <alignment horizontal="right" vertical="center"/>
    </xf>
    <xf numFmtId="0" fontId="14" fillId="0" borderId="32" xfId="8" applyFont="1" applyBorder="1" applyAlignment="1" applyProtection="1">
      <alignment horizontal="center" vertical="center" wrapText="1"/>
    </xf>
    <xf numFmtId="0" fontId="11" fillId="5" borderId="14" xfId="8" applyFont="1" applyFill="1" applyBorder="1" applyAlignment="1" applyProtection="1">
      <alignment horizontal="center" vertical="top" wrapText="1"/>
    </xf>
    <xf numFmtId="0" fontId="11" fillId="0" borderId="33" xfId="8" applyFont="1" applyBorder="1" applyAlignment="1" applyProtection="1">
      <alignment horizontal="left" vertical="center"/>
    </xf>
    <xf numFmtId="0" fontId="15" fillId="5" borderId="35" xfId="9" applyFont="1" applyFill="1" applyBorder="1" applyAlignment="1" applyProtection="1">
      <alignment horizontal="center" vertical="center"/>
    </xf>
    <xf numFmtId="3" fontId="11" fillId="5" borderId="35" xfId="9" applyNumberFormat="1" applyFont="1" applyFill="1" applyBorder="1" applyAlignment="1" applyProtection="1">
      <alignment horizontal="center" vertical="center"/>
    </xf>
    <xf numFmtId="3" fontId="11" fillId="0" borderId="35" xfId="9" applyNumberFormat="1" applyFont="1" applyBorder="1" applyAlignment="1" applyProtection="1">
      <alignment horizontal="right" vertical="center"/>
    </xf>
    <xf numFmtId="0" fontId="19" fillId="0" borderId="35" xfId="9" applyFont="1" applyBorder="1" applyAlignment="1" applyProtection="1">
      <alignment horizontal="center" vertical="center"/>
    </xf>
    <xf numFmtId="0" fontId="17" fillId="0" borderId="35" xfId="9" applyBorder="1" applyAlignment="1" applyProtection="1">
      <alignment horizontal="left" vertical="top"/>
    </xf>
    <xf numFmtId="0" fontId="20" fillId="0" borderId="35" xfId="9" applyFont="1" applyBorder="1" applyAlignment="1" applyProtection="1">
      <alignment horizontal="left" vertical="center"/>
    </xf>
    <xf numFmtId="0" fontId="18" fillId="0" borderId="35" xfId="9" applyFont="1" applyBorder="1" applyAlignment="1" applyProtection="1">
      <alignment horizontal="center" vertical="center"/>
    </xf>
    <xf numFmtId="0" fontId="15" fillId="0" borderId="35" xfId="9" applyFont="1" applyBorder="1" applyAlignment="1" applyProtection="1">
      <alignment horizontal="left" vertical="center"/>
    </xf>
    <xf numFmtId="0" fontId="11" fillId="0" borderId="35" xfId="9" applyFont="1" applyBorder="1" applyAlignment="1" applyProtection="1">
      <alignment horizontal="center" vertical="center"/>
    </xf>
    <xf numFmtId="0" fontId="15" fillId="0" borderId="35" xfId="9" applyFont="1" applyBorder="1" applyAlignment="1" applyProtection="1">
      <alignment horizontal="center" vertical="center"/>
    </xf>
    <xf numFmtId="0" fontId="14" fillId="0" borderId="35" xfId="9" applyFont="1" applyBorder="1" applyAlignment="1" applyProtection="1">
      <alignment horizontal="center" vertical="center"/>
    </xf>
    <xf numFmtId="0" fontId="14" fillId="5" borderId="35" xfId="9" applyFont="1" applyFill="1" applyBorder="1" applyAlignment="1" applyProtection="1">
      <alignment horizontal="center" vertical="center"/>
    </xf>
    <xf numFmtId="184" fontId="14" fillId="0" borderId="35" xfId="9" applyNumberFormat="1" applyFont="1" applyBorder="1" applyAlignment="1" applyProtection="1">
      <alignment horizontal="center" vertical="center"/>
    </xf>
    <xf numFmtId="0" fontId="18" fillId="7" borderId="35" xfId="9" applyFont="1" applyFill="1" applyBorder="1" applyAlignment="1" applyProtection="1">
      <alignment horizontal="center" vertical="center"/>
    </xf>
    <xf numFmtId="0" fontId="14" fillId="0" borderId="35" xfId="9" applyFont="1" applyBorder="1" applyAlignment="1" applyProtection="1">
      <alignment horizontal="left" vertical="center"/>
    </xf>
    <xf numFmtId="3" fontId="21" fillId="5" borderId="35" xfId="9" applyNumberFormat="1" applyFont="1" applyFill="1" applyBorder="1" applyAlignment="1" applyProtection="1">
      <alignment horizontal="center" vertical="center"/>
    </xf>
  </cellXfs>
  <cellStyles count="10">
    <cellStyle name="Normal" xfId="0" builtinId="0"/>
    <cellStyle name="Normal 2" xfId="3" xr:uid="{00000000-0005-0000-0000-000001000000}"/>
    <cellStyle name="Normal 2 2" xfId="7" xr:uid="{00000000-0005-0000-0000-000002000000}"/>
    <cellStyle name="Normal 2 3" xfId="9" xr:uid="{3B6C7B45-D236-4079-AD15-630F154314E6}"/>
    <cellStyle name="Percent 2" xfId="4" xr:uid="{00000000-0005-0000-0000-000003000000}"/>
    <cellStyle name="백분율 2" xfId="2" xr:uid="{00000000-0005-0000-0000-000004000000}"/>
    <cellStyle name="표준 2" xfId="1" xr:uid="{00000000-0005-0000-0000-000005000000}"/>
    <cellStyle name="표준 2 2" xfId="8" xr:uid="{E4FB0AE9-7AB5-4A01-B10D-6539A1C98D1D}"/>
    <cellStyle name="표준 3" xfId="5" xr:uid="{00000000-0005-0000-0000-000006000000}"/>
    <cellStyle name="표준 4" xfId="6" xr:uid="{00000000-0005-0000-0000-000007000000}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file:///C:\Program%20Files%20(x86)\&#50689;&#50629;&#44288;&#47532;\SKETCH\172782.JPG" TargetMode="External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754063</xdr:colOff>
      <xdr:row>7</xdr:row>
      <xdr:rowOff>128984</xdr:rowOff>
    </xdr:from>
    <xdr:to>
      <xdr:col>0</xdr:col>
      <xdr:colOff>1818723</xdr:colOff>
      <xdr:row>12</xdr:row>
      <xdr:rowOff>103214</xdr:rowOff>
    </xdr:to>
    <xdr:pic>
      <xdr:nvPicPr>
        <xdr:cNvPr id="5" name="그림 284">
          <a:extLst>
            <a:ext uri="{FF2B5EF4-FFF2-40B4-BE49-F238E27FC236}">
              <a16:creationId xmlns:a16="http://schemas.microsoft.com/office/drawing/2014/main" id="{87998D88-F53E-479F-891A-C6A61F0CE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54063" y="1319609"/>
          <a:ext cx="1064660" cy="8175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724297</xdr:colOff>
      <xdr:row>24</xdr:row>
      <xdr:rowOff>158751</xdr:rowOff>
    </xdr:from>
    <xdr:to>
      <xdr:col>0</xdr:col>
      <xdr:colOff>1835547</xdr:colOff>
      <xdr:row>29</xdr:row>
      <xdr:rowOff>82892</xdr:rowOff>
    </xdr:to>
    <xdr:pic>
      <xdr:nvPicPr>
        <xdr:cNvPr id="8" name="그림 286">
          <a:extLst>
            <a:ext uri="{FF2B5EF4-FFF2-40B4-BE49-F238E27FC236}">
              <a16:creationId xmlns:a16="http://schemas.microsoft.com/office/drawing/2014/main" id="{AD876C65-FF13-4DE4-9E01-433414387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24297" y="4226720"/>
          <a:ext cx="1111250" cy="76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694533</xdr:colOff>
      <xdr:row>42</xdr:row>
      <xdr:rowOff>35492</xdr:rowOff>
    </xdr:from>
    <xdr:to>
      <xdr:col>0</xdr:col>
      <xdr:colOff>1795861</xdr:colOff>
      <xdr:row>46</xdr:row>
      <xdr:rowOff>70415</xdr:rowOff>
    </xdr:to>
    <xdr:pic>
      <xdr:nvPicPr>
        <xdr:cNvPr id="10" name="그림 285">
          <a:extLst>
            <a:ext uri="{FF2B5EF4-FFF2-40B4-BE49-F238E27FC236}">
              <a16:creationId xmlns:a16="http://schemas.microsoft.com/office/drawing/2014/main" id="{0ED1357C-5A9D-4D4A-84F8-A2CD0B2EA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94533" y="7139555"/>
          <a:ext cx="1101328" cy="7096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694531</xdr:colOff>
      <xdr:row>59</xdr:row>
      <xdr:rowOff>109141</xdr:rowOff>
    </xdr:from>
    <xdr:to>
      <xdr:col>0</xdr:col>
      <xdr:colOff>1825625</xdr:colOff>
      <xdr:row>63</xdr:row>
      <xdr:rowOff>103925</xdr:rowOff>
    </xdr:to>
    <xdr:pic>
      <xdr:nvPicPr>
        <xdr:cNvPr id="12" name="그림 279">
          <a:extLst>
            <a:ext uri="{FF2B5EF4-FFF2-40B4-BE49-F238E27FC236}">
              <a16:creationId xmlns:a16="http://schemas.microsoft.com/office/drawing/2014/main" id="{328C711A-C943-4216-86C7-105A5A9B4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94531" y="10080625"/>
          <a:ext cx="1131094" cy="6694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33</xdr:row>
      <xdr:rowOff>38100</xdr:rowOff>
    </xdr:from>
    <xdr:to>
      <xdr:col>1</xdr:col>
      <xdr:colOff>571500</xdr:colOff>
      <xdr:row>41</xdr:row>
      <xdr:rowOff>95250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B4EC05C-4A49-4F2A-87B5-7BD0545F51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086350"/>
          <a:ext cx="1600200" cy="1123950"/>
        </a:xfrm>
        <a:prstGeom prst="rect">
          <a:avLst/>
        </a:prstGeom>
      </xdr:spPr>
    </xdr:pic>
    <xdr:clientData/>
  </xdr:twoCellAnchor>
  <xdr:twoCellAnchor editAs="oneCell">
    <xdr:from>
      <xdr:col>0</xdr:col>
      <xdr:colOff>644749</xdr:colOff>
      <xdr:row>42</xdr:row>
      <xdr:rowOff>65200</xdr:rowOff>
    </xdr:from>
    <xdr:to>
      <xdr:col>11</xdr:col>
      <xdr:colOff>567527</xdr:colOff>
      <xdr:row>49</xdr:row>
      <xdr:rowOff>177692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78909A0-06B1-4648-9137-3A400A4D9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4749" y="6336943"/>
          <a:ext cx="7341546" cy="15680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pageSetUpPr fitToPage="1"/>
  </sheetPr>
  <dimension ref="A1:L68"/>
  <sheetViews>
    <sheetView tabSelected="1" view="pageBreakPreview" zoomScale="95" zoomScaleNormal="96" zoomScaleSheetLayoutView="95" workbookViewId="0">
      <selection activeCell="I59" sqref="I59"/>
    </sheetView>
  </sheetViews>
  <sheetFormatPr defaultRowHeight="13.5" x14ac:dyDescent="0.3"/>
  <cols>
    <col min="1" max="1" width="33.75" style="1" customWidth="1"/>
    <col min="2" max="2" width="9" style="1"/>
    <col min="3" max="3" width="8.125" style="1" customWidth="1"/>
    <col min="4" max="8" width="10" style="1" customWidth="1"/>
    <col min="9" max="9" width="10.375" style="1" customWidth="1"/>
    <col min="10" max="10" width="10" style="1" customWidth="1"/>
    <col min="11" max="11" width="10" style="2" customWidth="1"/>
    <col min="12" max="16384" width="9" style="1"/>
  </cols>
  <sheetData>
    <row r="1" spans="1:12" ht="13.5" customHeight="1" x14ac:dyDescent="0.3">
      <c r="A1" s="127" t="s">
        <v>10</v>
      </c>
      <c r="B1" s="127"/>
      <c r="C1" s="128"/>
      <c r="D1" s="129" t="s">
        <v>9</v>
      </c>
      <c r="E1" s="96" t="s">
        <v>16</v>
      </c>
      <c r="F1" s="131">
        <v>0.214</v>
      </c>
      <c r="G1" s="123" t="s">
        <v>111</v>
      </c>
      <c r="H1" s="125">
        <v>8.5000000000000006E-2</v>
      </c>
      <c r="I1" s="133" t="s">
        <v>108</v>
      </c>
      <c r="J1" s="140" t="s">
        <v>109</v>
      </c>
      <c r="K1" s="141"/>
    </row>
    <row r="2" spans="1:12" ht="13.5" customHeight="1" x14ac:dyDescent="0.3">
      <c r="A2" s="127"/>
      <c r="B2" s="127"/>
      <c r="C2" s="128"/>
      <c r="D2" s="130"/>
      <c r="E2" s="97"/>
      <c r="F2" s="132"/>
      <c r="G2" s="124"/>
      <c r="H2" s="126"/>
      <c r="I2" s="134"/>
      <c r="J2" s="142"/>
      <c r="K2" s="143"/>
    </row>
    <row r="3" spans="1:12" ht="13.5" customHeight="1" x14ac:dyDescent="0.3">
      <c r="A3" s="90" t="s">
        <v>110</v>
      </c>
      <c r="B3" s="90"/>
      <c r="C3" s="91"/>
      <c r="D3" s="94">
        <f>I7</f>
        <v>70896</v>
      </c>
      <c r="E3" s="96" t="s">
        <v>13</v>
      </c>
      <c r="F3" s="98">
        <f>F1*I7</f>
        <v>15171.744000000001</v>
      </c>
      <c r="G3" s="138" t="s">
        <v>13</v>
      </c>
      <c r="H3" s="136">
        <f>H1*I7</f>
        <v>6026.1600000000008</v>
      </c>
      <c r="I3" s="134"/>
      <c r="J3" s="100" t="s">
        <v>107</v>
      </c>
      <c r="K3" s="101"/>
    </row>
    <row r="4" spans="1:12" ht="14.25" customHeight="1" x14ac:dyDescent="0.3">
      <c r="A4" s="92"/>
      <c r="B4" s="92"/>
      <c r="C4" s="93"/>
      <c r="D4" s="95"/>
      <c r="E4" s="97"/>
      <c r="F4" s="99"/>
      <c r="G4" s="139"/>
      <c r="H4" s="137"/>
      <c r="I4" s="103"/>
      <c r="J4" s="102"/>
      <c r="K4" s="103"/>
    </row>
    <row r="5" spans="1:12" x14ac:dyDescent="0.3">
      <c r="A5" s="104" t="s">
        <v>8</v>
      </c>
      <c r="B5" s="106" t="s">
        <v>7</v>
      </c>
      <c r="C5" s="107"/>
      <c r="D5" s="110" t="s">
        <v>15</v>
      </c>
      <c r="E5" s="111"/>
      <c r="F5" s="111"/>
      <c r="G5" s="111"/>
      <c r="H5" s="111"/>
      <c r="I5" s="112" t="s">
        <v>6</v>
      </c>
      <c r="J5" s="104" t="s">
        <v>14</v>
      </c>
      <c r="K5" s="87" t="s">
        <v>11</v>
      </c>
    </row>
    <row r="6" spans="1:12" x14ac:dyDescent="0.3">
      <c r="A6" s="105"/>
      <c r="B6" s="108"/>
      <c r="C6" s="109"/>
      <c r="D6" s="18">
        <v>6</v>
      </c>
      <c r="E6" s="18">
        <v>7</v>
      </c>
      <c r="F6" s="18">
        <v>8</v>
      </c>
      <c r="G6" s="18">
        <v>10</v>
      </c>
      <c r="H6" s="18">
        <v>12</v>
      </c>
      <c r="I6" s="113"/>
      <c r="J6" s="135"/>
      <c r="K6" s="88"/>
    </row>
    <row r="7" spans="1:12" ht="13.5" customHeight="1" x14ac:dyDescent="0.3">
      <c r="A7" s="119" t="s">
        <v>17</v>
      </c>
      <c r="B7" s="4" t="s">
        <v>5</v>
      </c>
      <c r="C7" s="144" t="s">
        <v>4</v>
      </c>
      <c r="D7" s="13">
        <v>10128</v>
      </c>
      <c r="E7" s="13">
        <v>10128</v>
      </c>
      <c r="F7" s="13">
        <v>20256</v>
      </c>
      <c r="G7" s="13">
        <v>20256</v>
      </c>
      <c r="H7" s="13">
        <v>10128</v>
      </c>
      <c r="I7" s="20">
        <f>SUM(D7:H7)</f>
        <v>70896</v>
      </c>
      <c r="J7" s="135"/>
      <c r="K7" s="88"/>
    </row>
    <row r="8" spans="1:12" ht="13.5" customHeight="1" x14ac:dyDescent="0.3">
      <c r="A8" s="120"/>
      <c r="B8" s="4" t="s">
        <v>112</v>
      </c>
      <c r="C8" s="122"/>
      <c r="D8" s="4">
        <f>D7*1.015</f>
        <v>10279.919999999998</v>
      </c>
      <c r="E8" s="11">
        <f t="shared" ref="E8:I8" si="0">E7*1.015</f>
        <v>10279.919999999998</v>
      </c>
      <c r="F8" s="11">
        <f t="shared" si="0"/>
        <v>20559.839999999997</v>
      </c>
      <c r="G8" s="11">
        <f t="shared" si="0"/>
        <v>20559.839999999997</v>
      </c>
      <c r="H8" s="11">
        <f t="shared" si="0"/>
        <v>10279.919999999998</v>
      </c>
      <c r="I8" s="11">
        <f t="shared" si="0"/>
        <v>71959.439999999988</v>
      </c>
      <c r="J8" s="135"/>
      <c r="K8" s="88"/>
    </row>
    <row r="9" spans="1:12" ht="13.5" customHeight="1" x14ac:dyDescent="0.3">
      <c r="A9" s="120"/>
      <c r="B9" s="4" t="s">
        <v>3</v>
      </c>
      <c r="C9" s="113"/>
      <c r="D9" s="5">
        <f>D7/I7*100</f>
        <v>14.285714285714285</v>
      </c>
      <c r="E9" s="5">
        <f>E7/I7*100</f>
        <v>14.285714285714285</v>
      </c>
      <c r="F9" s="5">
        <f>F7/I7*100</f>
        <v>28.571428571428569</v>
      </c>
      <c r="G9" s="5">
        <f>G7/I7*100</f>
        <v>28.571428571428569</v>
      </c>
      <c r="H9" s="5">
        <f>H7/I7*100</f>
        <v>14.285714285714285</v>
      </c>
      <c r="I9" s="6">
        <f t="shared" ref="I9:I15" si="1">SUM(D9:H9)</f>
        <v>100</v>
      </c>
      <c r="J9" s="105"/>
      <c r="K9" s="89"/>
    </row>
    <row r="10" spans="1:12" ht="13.5" customHeight="1" x14ac:dyDescent="0.3">
      <c r="A10" s="120"/>
      <c r="B10" s="117" t="s">
        <v>2</v>
      </c>
      <c r="C10" s="117">
        <v>1714</v>
      </c>
      <c r="D10" s="13">
        <v>6</v>
      </c>
      <c r="E10" s="13">
        <v>6</v>
      </c>
      <c r="F10" s="13">
        <v>12</v>
      </c>
      <c r="G10" s="13">
        <v>12</v>
      </c>
      <c r="H10" s="13">
        <v>6</v>
      </c>
      <c r="I10" s="7">
        <f t="shared" si="1"/>
        <v>42</v>
      </c>
      <c r="J10" s="82"/>
      <c r="K10" s="114">
        <f>J10*I11</f>
        <v>0</v>
      </c>
    </row>
    <row r="11" spans="1:12" ht="13.5" customHeight="1" x14ac:dyDescent="0.3">
      <c r="A11" s="120"/>
      <c r="B11" s="118"/>
      <c r="C11" s="118"/>
      <c r="D11" s="8">
        <f>D10*C10</f>
        <v>10284</v>
      </c>
      <c r="E11" s="8">
        <f>E10*C10</f>
        <v>10284</v>
      </c>
      <c r="F11" s="8">
        <f>C10*F10</f>
        <v>20568</v>
      </c>
      <c r="G11" s="8">
        <f>G10*C10</f>
        <v>20568</v>
      </c>
      <c r="H11" s="8">
        <f>H10*C10</f>
        <v>10284</v>
      </c>
      <c r="I11" s="7">
        <f t="shared" si="1"/>
        <v>71988</v>
      </c>
      <c r="J11" s="83"/>
      <c r="K11" s="115"/>
      <c r="L11" s="19"/>
    </row>
    <row r="12" spans="1:12" ht="13.5" customHeight="1" x14ac:dyDescent="0.3">
      <c r="A12" s="120"/>
      <c r="B12" s="9"/>
      <c r="C12" s="10"/>
      <c r="D12" s="16">
        <f t="shared" ref="D12:G12" si="2">D11-D8</f>
        <v>4.0800000000017462</v>
      </c>
      <c r="E12" s="16">
        <f t="shared" si="2"/>
        <v>4.0800000000017462</v>
      </c>
      <c r="F12" s="16">
        <f t="shared" si="2"/>
        <v>8.1600000000034925</v>
      </c>
      <c r="G12" s="16">
        <f t="shared" si="2"/>
        <v>8.1600000000034925</v>
      </c>
      <c r="H12" s="16">
        <f>H11-H8</f>
        <v>4.0800000000017462</v>
      </c>
      <c r="I12" s="16">
        <f t="shared" si="1"/>
        <v>28.560000000012224</v>
      </c>
      <c r="J12" s="84"/>
      <c r="K12" s="116"/>
    </row>
    <row r="13" spans="1:12" ht="13.5" customHeight="1" x14ac:dyDescent="0.3">
      <c r="A13" s="120"/>
      <c r="B13" s="117" t="s">
        <v>1</v>
      </c>
      <c r="C13" s="117"/>
      <c r="D13" s="13"/>
      <c r="E13" s="13"/>
      <c r="F13" s="13"/>
      <c r="G13" s="13"/>
      <c r="H13" s="13"/>
      <c r="I13" s="7">
        <f t="shared" si="1"/>
        <v>0</v>
      </c>
      <c r="J13" s="82"/>
      <c r="K13" s="114">
        <f t="shared" ref="K13" si="3">J13*I14</f>
        <v>0</v>
      </c>
    </row>
    <row r="14" spans="1:12" ht="13.5" customHeight="1" x14ac:dyDescent="0.3">
      <c r="A14" s="120"/>
      <c r="B14" s="118"/>
      <c r="C14" s="118"/>
      <c r="D14" s="8">
        <f>D13*C13</f>
        <v>0</v>
      </c>
      <c r="E14" s="8">
        <f>E13*C13</f>
        <v>0</v>
      </c>
      <c r="F14" s="8">
        <f>F13*C13</f>
        <v>0</v>
      </c>
      <c r="G14" s="8">
        <f>G13*C13</f>
        <v>0</v>
      </c>
      <c r="H14" s="8">
        <f>H13*C13</f>
        <v>0</v>
      </c>
      <c r="I14" s="7">
        <f t="shared" si="1"/>
        <v>0</v>
      </c>
      <c r="J14" s="83"/>
      <c r="K14" s="115"/>
      <c r="L14" s="19"/>
    </row>
    <row r="15" spans="1:12" ht="13.5" customHeight="1" x14ac:dyDescent="0.3">
      <c r="A15" s="120"/>
      <c r="B15" s="9"/>
      <c r="C15" s="10"/>
      <c r="D15" s="16">
        <f t="shared" ref="D15:G15" si="4">D12+D14</f>
        <v>4.0800000000017462</v>
      </c>
      <c r="E15" s="16">
        <f t="shared" si="4"/>
        <v>4.0800000000017462</v>
      </c>
      <c r="F15" s="16">
        <f t="shared" si="4"/>
        <v>8.1600000000034925</v>
      </c>
      <c r="G15" s="16">
        <f t="shared" si="4"/>
        <v>8.1600000000034925</v>
      </c>
      <c r="H15" s="16">
        <f>H12+H14</f>
        <v>4.0800000000017462</v>
      </c>
      <c r="I15" s="16">
        <f t="shared" si="1"/>
        <v>28.560000000012224</v>
      </c>
      <c r="J15" s="84"/>
      <c r="K15" s="116"/>
    </row>
    <row r="16" spans="1:12" ht="13.5" customHeight="1" x14ac:dyDescent="0.25">
      <c r="A16" s="121"/>
      <c r="B16" s="85" t="s">
        <v>0</v>
      </c>
      <c r="C16" s="86"/>
      <c r="D16" s="14">
        <f>D11+D14</f>
        <v>10284</v>
      </c>
      <c r="E16" s="14">
        <f t="shared" ref="E16:I16" si="5">E11+E14</f>
        <v>10284</v>
      </c>
      <c r="F16" s="14">
        <f t="shared" si="5"/>
        <v>20568</v>
      </c>
      <c r="G16" s="14">
        <f t="shared" si="5"/>
        <v>20568</v>
      </c>
      <c r="H16" s="14">
        <f t="shared" si="5"/>
        <v>10284</v>
      </c>
      <c r="I16" s="14">
        <f t="shared" si="5"/>
        <v>71988</v>
      </c>
      <c r="J16" s="17">
        <f>K16/I16</f>
        <v>0</v>
      </c>
      <c r="K16" s="15">
        <f>SUM(K10:K15)</f>
        <v>0</v>
      </c>
      <c r="L16" s="19"/>
    </row>
    <row r="17" spans="1:11" x14ac:dyDescent="0.3">
      <c r="I17" s="2" t="s">
        <v>12</v>
      </c>
      <c r="J17" s="12">
        <f>K17/F3</f>
        <v>1</v>
      </c>
      <c r="K17" s="3">
        <f>F3-K16</f>
        <v>15171.744000000001</v>
      </c>
    </row>
    <row r="18" spans="1:11" ht="13.5" customHeight="1" x14ac:dyDescent="0.3">
      <c r="A18" s="127" t="s">
        <v>10</v>
      </c>
      <c r="B18" s="127"/>
      <c r="C18" s="128"/>
      <c r="D18" s="129" t="s">
        <v>9</v>
      </c>
      <c r="E18" s="96" t="s">
        <v>16</v>
      </c>
      <c r="F18" s="131">
        <v>0.22</v>
      </c>
      <c r="G18" s="123" t="s">
        <v>111</v>
      </c>
      <c r="H18" s="125">
        <v>8.5000000000000006E-2</v>
      </c>
      <c r="I18" s="133" t="s">
        <v>108</v>
      </c>
      <c r="J18" s="140" t="s">
        <v>109</v>
      </c>
      <c r="K18" s="141"/>
    </row>
    <row r="19" spans="1:11" ht="13.5" customHeight="1" x14ac:dyDescent="0.3">
      <c r="A19" s="127"/>
      <c r="B19" s="127"/>
      <c r="C19" s="128"/>
      <c r="D19" s="130"/>
      <c r="E19" s="97"/>
      <c r="F19" s="132"/>
      <c r="G19" s="124"/>
      <c r="H19" s="126"/>
      <c r="I19" s="134"/>
      <c r="J19" s="142"/>
      <c r="K19" s="143"/>
    </row>
    <row r="20" spans="1:11" ht="13.5" customHeight="1" x14ac:dyDescent="0.3">
      <c r="A20" s="90" t="s">
        <v>110</v>
      </c>
      <c r="B20" s="90"/>
      <c r="C20" s="91"/>
      <c r="D20" s="94">
        <f>I24</f>
        <v>15232</v>
      </c>
      <c r="E20" s="96" t="s">
        <v>13</v>
      </c>
      <c r="F20" s="98">
        <f>F18*I24</f>
        <v>3351.04</v>
      </c>
      <c r="G20" s="138" t="s">
        <v>13</v>
      </c>
      <c r="H20" s="136">
        <f>H18*I24</f>
        <v>1294.72</v>
      </c>
      <c r="I20" s="134"/>
      <c r="J20" s="100" t="s">
        <v>107</v>
      </c>
      <c r="K20" s="101"/>
    </row>
    <row r="21" spans="1:11" ht="14.25" customHeight="1" x14ac:dyDescent="0.3">
      <c r="A21" s="92"/>
      <c r="B21" s="92"/>
      <c r="C21" s="93"/>
      <c r="D21" s="95"/>
      <c r="E21" s="97"/>
      <c r="F21" s="99"/>
      <c r="G21" s="139"/>
      <c r="H21" s="137"/>
      <c r="I21" s="103"/>
      <c r="J21" s="102"/>
      <c r="K21" s="103"/>
    </row>
    <row r="22" spans="1:11" x14ac:dyDescent="0.3">
      <c r="A22" s="104" t="s">
        <v>8</v>
      </c>
      <c r="B22" s="106" t="s">
        <v>7</v>
      </c>
      <c r="C22" s="107"/>
      <c r="D22" s="110" t="s">
        <v>15</v>
      </c>
      <c r="E22" s="111"/>
      <c r="F22" s="111"/>
      <c r="G22" s="111"/>
      <c r="H22" s="111"/>
      <c r="I22" s="112" t="s">
        <v>6</v>
      </c>
      <c r="J22" s="104" t="s">
        <v>14</v>
      </c>
      <c r="K22" s="87" t="s">
        <v>11</v>
      </c>
    </row>
    <row r="23" spans="1:11" x14ac:dyDescent="0.3">
      <c r="A23" s="105"/>
      <c r="B23" s="108"/>
      <c r="C23" s="109"/>
      <c r="D23" s="18">
        <v>6</v>
      </c>
      <c r="E23" s="18">
        <v>7</v>
      </c>
      <c r="F23" s="18">
        <v>8</v>
      </c>
      <c r="G23" s="18">
        <v>10</v>
      </c>
      <c r="H23" s="18">
        <v>12</v>
      </c>
      <c r="I23" s="113"/>
      <c r="J23" s="135"/>
      <c r="K23" s="88"/>
    </row>
    <row r="24" spans="1:11" ht="13.5" customHeight="1" x14ac:dyDescent="0.3">
      <c r="A24" s="119" t="s">
        <v>51</v>
      </c>
      <c r="B24" s="11" t="s">
        <v>5</v>
      </c>
      <c r="C24" s="112" t="s">
        <v>4</v>
      </c>
      <c r="D24" s="13">
        <v>2176</v>
      </c>
      <c r="E24" s="13">
        <v>2176</v>
      </c>
      <c r="F24" s="13">
        <v>4352</v>
      </c>
      <c r="G24" s="13">
        <v>4352</v>
      </c>
      <c r="H24" s="13">
        <v>2176</v>
      </c>
      <c r="I24" s="20">
        <f>SUM(D24:H24)</f>
        <v>15232</v>
      </c>
      <c r="J24" s="135"/>
      <c r="K24" s="88"/>
    </row>
    <row r="25" spans="1:11" ht="13.5" customHeight="1" x14ac:dyDescent="0.3">
      <c r="A25" s="120"/>
      <c r="B25" s="11" t="s">
        <v>19</v>
      </c>
      <c r="C25" s="122"/>
      <c r="D25" s="11">
        <f>D24*1.03</f>
        <v>2241.2800000000002</v>
      </c>
      <c r="E25" s="11">
        <f t="shared" ref="E25:I25" si="6">E24*1.03</f>
        <v>2241.2800000000002</v>
      </c>
      <c r="F25" s="11">
        <f t="shared" si="6"/>
        <v>4482.5600000000004</v>
      </c>
      <c r="G25" s="11">
        <f t="shared" si="6"/>
        <v>4482.5600000000004</v>
      </c>
      <c r="H25" s="11">
        <f t="shared" si="6"/>
        <v>2241.2800000000002</v>
      </c>
      <c r="I25" s="11">
        <f t="shared" si="6"/>
        <v>15688.960000000001</v>
      </c>
      <c r="J25" s="135"/>
      <c r="K25" s="88"/>
    </row>
    <row r="26" spans="1:11" ht="13.5" customHeight="1" x14ac:dyDescent="0.3">
      <c r="A26" s="120"/>
      <c r="B26" s="11" t="s">
        <v>3</v>
      </c>
      <c r="C26" s="113"/>
      <c r="D26" s="5">
        <f>D24/I24*100</f>
        <v>14.285714285714285</v>
      </c>
      <c r="E26" s="5">
        <f>E24/I24*100</f>
        <v>14.285714285714285</v>
      </c>
      <c r="F26" s="5">
        <f>F24/I24*100</f>
        <v>28.571428571428569</v>
      </c>
      <c r="G26" s="5">
        <f>G24/I24*100</f>
        <v>28.571428571428569</v>
      </c>
      <c r="H26" s="5">
        <f>H24/I24*100</f>
        <v>14.285714285714285</v>
      </c>
      <c r="I26" s="6">
        <f t="shared" ref="I26:I32" si="7">SUM(D26:H26)</f>
        <v>100</v>
      </c>
      <c r="J26" s="105"/>
      <c r="K26" s="89"/>
    </row>
    <row r="27" spans="1:11" ht="13.5" customHeight="1" x14ac:dyDescent="0.3">
      <c r="A27" s="120"/>
      <c r="B27" s="117" t="s">
        <v>2</v>
      </c>
      <c r="C27" s="117">
        <v>374</v>
      </c>
      <c r="D27" s="13">
        <v>6</v>
      </c>
      <c r="E27" s="13">
        <v>6</v>
      </c>
      <c r="F27" s="13">
        <v>12</v>
      </c>
      <c r="G27" s="13">
        <v>12</v>
      </c>
      <c r="H27" s="13">
        <v>6</v>
      </c>
      <c r="I27" s="7">
        <f t="shared" si="7"/>
        <v>42</v>
      </c>
      <c r="J27" s="82"/>
      <c r="K27" s="114">
        <f>J27*I28</f>
        <v>0</v>
      </c>
    </row>
    <row r="28" spans="1:11" ht="13.5" customHeight="1" x14ac:dyDescent="0.3">
      <c r="A28" s="120"/>
      <c r="B28" s="118"/>
      <c r="C28" s="118"/>
      <c r="D28" s="8">
        <f>D27*C27</f>
        <v>2244</v>
      </c>
      <c r="E28" s="8">
        <f>E27*C27</f>
        <v>2244</v>
      </c>
      <c r="F28" s="8">
        <f>C27*F27</f>
        <v>4488</v>
      </c>
      <c r="G28" s="8">
        <f>G27*C27</f>
        <v>4488</v>
      </c>
      <c r="H28" s="8">
        <f>H27*C27</f>
        <v>2244</v>
      </c>
      <c r="I28" s="7">
        <f t="shared" si="7"/>
        <v>15708</v>
      </c>
      <c r="J28" s="83"/>
      <c r="K28" s="115"/>
    </row>
    <row r="29" spans="1:11" ht="13.5" customHeight="1" x14ac:dyDescent="0.3">
      <c r="A29" s="120"/>
      <c r="B29" s="9"/>
      <c r="C29" s="10"/>
      <c r="D29" s="16">
        <f t="shared" ref="D29:G29" si="8">D28-D25</f>
        <v>2.7199999999997999</v>
      </c>
      <c r="E29" s="16">
        <f t="shared" si="8"/>
        <v>2.7199999999997999</v>
      </c>
      <c r="F29" s="16">
        <f t="shared" si="8"/>
        <v>5.4399999999995998</v>
      </c>
      <c r="G29" s="16">
        <f t="shared" si="8"/>
        <v>5.4399999999995998</v>
      </c>
      <c r="H29" s="16">
        <f>H28-H25</f>
        <v>2.7199999999997999</v>
      </c>
      <c r="I29" s="16">
        <f t="shared" si="7"/>
        <v>19.039999999998599</v>
      </c>
      <c r="J29" s="84"/>
      <c r="K29" s="116"/>
    </row>
    <row r="30" spans="1:11" ht="13.5" customHeight="1" x14ac:dyDescent="0.3">
      <c r="A30" s="120"/>
      <c r="B30" s="117" t="s">
        <v>1</v>
      </c>
      <c r="C30" s="117"/>
      <c r="D30" s="13"/>
      <c r="E30" s="13"/>
      <c r="F30" s="13"/>
      <c r="G30" s="13"/>
      <c r="H30" s="13"/>
      <c r="I30" s="7">
        <f t="shared" si="7"/>
        <v>0</v>
      </c>
      <c r="J30" s="82"/>
      <c r="K30" s="114">
        <f t="shared" ref="K30" si="9">J30*I31</f>
        <v>0</v>
      </c>
    </row>
    <row r="31" spans="1:11" ht="13.5" customHeight="1" x14ac:dyDescent="0.3">
      <c r="A31" s="120"/>
      <c r="B31" s="118"/>
      <c r="C31" s="118"/>
      <c r="D31" s="8">
        <f>D30*C30</f>
        <v>0</v>
      </c>
      <c r="E31" s="8">
        <f>E30*C30</f>
        <v>0</v>
      </c>
      <c r="F31" s="8">
        <f>F30*C30</f>
        <v>0</v>
      </c>
      <c r="G31" s="8">
        <f>G30*C30</f>
        <v>0</v>
      </c>
      <c r="H31" s="8">
        <f>H30*C30</f>
        <v>0</v>
      </c>
      <c r="I31" s="7">
        <f t="shared" si="7"/>
        <v>0</v>
      </c>
      <c r="J31" s="83"/>
      <c r="K31" s="115"/>
    </row>
    <row r="32" spans="1:11" ht="13.5" customHeight="1" x14ac:dyDescent="0.3">
      <c r="A32" s="120"/>
      <c r="B32" s="9"/>
      <c r="C32" s="10"/>
      <c r="D32" s="16">
        <f t="shared" ref="D32:G32" si="10">D29+D31</f>
        <v>2.7199999999997999</v>
      </c>
      <c r="E32" s="16">
        <f t="shared" si="10"/>
        <v>2.7199999999997999</v>
      </c>
      <c r="F32" s="16">
        <f t="shared" si="10"/>
        <v>5.4399999999995998</v>
      </c>
      <c r="G32" s="16">
        <f t="shared" si="10"/>
        <v>5.4399999999995998</v>
      </c>
      <c r="H32" s="16">
        <f>H29+H31</f>
        <v>2.7199999999997999</v>
      </c>
      <c r="I32" s="16">
        <f t="shared" si="7"/>
        <v>19.039999999998599</v>
      </c>
      <c r="J32" s="84"/>
      <c r="K32" s="116"/>
    </row>
    <row r="33" spans="1:11" ht="13.5" customHeight="1" x14ac:dyDescent="0.25">
      <c r="A33" s="121"/>
      <c r="B33" s="85" t="s">
        <v>0</v>
      </c>
      <c r="C33" s="86"/>
      <c r="D33" s="14">
        <f>D28+D31</f>
        <v>2244</v>
      </c>
      <c r="E33" s="14">
        <f t="shared" ref="E33:I33" si="11">E28+E31</f>
        <v>2244</v>
      </c>
      <c r="F33" s="14">
        <f t="shared" si="11"/>
        <v>4488</v>
      </c>
      <c r="G33" s="14">
        <f t="shared" si="11"/>
        <v>4488</v>
      </c>
      <c r="H33" s="14">
        <f t="shared" si="11"/>
        <v>2244</v>
      </c>
      <c r="I33" s="14">
        <f t="shared" si="11"/>
        <v>15708</v>
      </c>
      <c r="J33" s="17">
        <f>K33/I33</f>
        <v>0</v>
      </c>
      <c r="K33" s="15">
        <f>SUM(K27:K32)</f>
        <v>0</v>
      </c>
    </row>
    <row r="34" spans="1:11" x14ac:dyDescent="0.3">
      <c r="I34" s="2" t="s">
        <v>12</v>
      </c>
      <c r="J34" s="12">
        <f>K34/F20</f>
        <v>1</v>
      </c>
      <c r="K34" s="3">
        <f>F20-K33</f>
        <v>3351.04</v>
      </c>
    </row>
    <row r="35" spans="1:11" x14ac:dyDescent="0.3">
      <c r="A35" s="127" t="s">
        <v>10</v>
      </c>
      <c r="B35" s="127"/>
      <c r="C35" s="128"/>
      <c r="D35" s="129" t="s">
        <v>9</v>
      </c>
      <c r="E35" s="96" t="s">
        <v>16</v>
      </c>
      <c r="F35" s="131">
        <v>0.22</v>
      </c>
      <c r="G35" s="123" t="s">
        <v>111</v>
      </c>
      <c r="H35" s="125">
        <v>8.5000000000000006E-2</v>
      </c>
      <c r="I35" s="133" t="s">
        <v>108</v>
      </c>
      <c r="J35" s="140" t="s">
        <v>109</v>
      </c>
      <c r="K35" s="141"/>
    </row>
    <row r="36" spans="1:11" x14ac:dyDescent="0.3">
      <c r="A36" s="127"/>
      <c r="B36" s="127"/>
      <c r="C36" s="128"/>
      <c r="D36" s="130"/>
      <c r="E36" s="97"/>
      <c r="F36" s="132"/>
      <c r="G36" s="124"/>
      <c r="H36" s="126"/>
      <c r="I36" s="134"/>
      <c r="J36" s="142"/>
      <c r="K36" s="143"/>
    </row>
    <row r="37" spans="1:11" x14ac:dyDescent="0.3">
      <c r="A37" s="90" t="s">
        <v>110</v>
      </c>
      <c r="B37" s="90"/>
      <c r="C37" s="91"/>
      <c r="D37" s="94">
        <f>I41</f>
        <v>15232</v>
      </c>
      <c r="E37" s="96" t="s">
        <v>13</v>
      </c>
      <c r="F37" s="98">
        <f>F35*I41</f>
        <v>3351.04</v>
      </c>
      <c r="G37" s="138" t="s">
        <v>13</v>
      </c>
      <c r="H37" s="136">
        <f>H35*I41</f>
        <v>1294.72</v>
      </c>
      <c r="I37" s="134"/>
      <c r="J37" s="100" t="s">
        <v>107</v>
      </c>
      <c r="K37" s="101"/>
    </row>
    <row r="38" spans="1:11" x14ac:dyDescent="0.3">
      <c r="A38" s="92"/>
      <c r="B38" s="92"/>
      <c r="C38" s="93"/>
      <c r="D38" s="95"/>
      <c r="E38" s="97"/>
      <c r="F38" s="99"/>
      <c r="G38" s="139"/>
      <c r="H38" s="137"/>
      <c r="I38" s="103"/>
      <c r="J38" s="102"/>
      <c r="K38" s="103"/>
    </row>
    <row r="39" spans="1:11" x14ac:dyDescent="0.3">
      <c r="A39" s="104" t="s">
        <v>8</v>
      </c>
      <c r="B39" s="106" t="s">
        <v>7</v>
      </c>
      <c r="C39" s="107"/>
      <c r="D39" s="110" t="s">
        <v>15</v>
      </c>
      <c r="E39" s="111"/>
      <c r="F39" s="111"/>
      <c r="G39" s="111"/>
      <c r="H39" s="111"/>
      <c r="I39" s="112" t="s">
        <v>6</v>
      </c>
      <c r="J39" s="104" t="s">
        <v>14</v>
      </c>
      <c r="K39" s="87" t="s">
        <v>11</v>
      </c>
    </row>
    <row r="40" spans="1:11" x14ac:dyDescent="0.3">
      <c r="A40" s="105"/>
      <c r="B40" s="108"/>
      <c r="C40" s="109"/>
      <c r="D40" s="18">
        <v>6</v>
      </c>
      <c r="E40" s="18">
        <v>7</v>
      </c>
      <c r="F40" s="18">
        <v>8</v>
      </c>
      <c r="G40" s="18">
        <v>10</v>
      </c>
      <c r="H40" s="18">
        <v>12</v>
      </c>
      <c r="I40" s="113"/>
      <c r="J40" s="135"/>
      <c r="K40" s="88"/>
    </row>
    <row r="41" spans="1:11" x14ac:dyDescent="0.3">
      <c r="A41" s="119" t="s">
        <v>20</v>
      </c>
      <c r="B41" s="11" t="s">
        <v>5</v>
      </c>
      <c r="C41" s="112" t="s">
        <v>4</v>
      </c>
      <c r="D41" s="13">
        <v>2176</v>
      </c>
      <c r="E41" s="13">
        <v>2176</v>
      </c>
      <c r="F41" s="13">
        <v>4352</v>
      </c>
      <c r="G41" s="13">
        <v>4352</v>
      </c>
      <c r="H41" s="13">
        <v>2176</v>
      </c>
      <c r="I41" s="20">
        <f>SUM(D41:H41)</f>
        <v>15232</v>
      </c>
      <c r="J41" s="135"/>
      <c r="K41" s="88"/>
    </row>
    <row r="42" spans="1:11" x14ac:dyDescent="0.3">
      <c r="A42" s="120"/>
      <c r="B42" s="11" t="s">
        <v>19</v>
      </c>
      <c r="C42" s="122"/>
      <c r="D42" s="11">
        <f>D41*1.03</f>
        <v>2241.2800000000002</v>
      </c>
      <c r="E42" s="11">
        <f t="shared" ref="E42" si="12">E41*1.03</f>
        <v>2241.2800000000002</v>
      </c>
      <c r="F42" s="11">
        <f t="shared" ref="F42" si="13">F41*1.03</f>
        <v>4482.5600000000004</v>
      </c>
      <c r="G42" s="11">
        <f t="shared" ref="G42" si="14">G41*1.03</f>
        <v>4482.5600000000004</v>
      </c>
      <c r="H42" s="11">
        <f t="shared" ref="H42" si="15">H41*1.03</f>
        <v>2241.2800000000002</v>
      </c>
      <c r="I42" s="11">
        <f t="shared" ref="I42" si="16">I41*1.03</f>
        <v>15688.960000000001</v>
      </c>
      <c r="J42" s="135"/>
      <c r="K42" s="88"/>
    </row>
    <row r="43" spans="1:11" x14ac:dyDescent="0.3">
      <c r="A43" s="120"/>
      <c r="B43" s="11" t="s">
        <v>3</v>
      </c>
      <c r="C43" s="113"/>
      <c r="D43" s="5">
        <f>D41/I41*100</f>
        <v>14.285714285714285</v>
      </c>
      <c r="E43" s="5">
        <f>E41/I41*100</f>
        <v>14.285714285714285</v>
      </c>
      <c r="F43" s="5">
        <f>F41/I41*100</f>
        <v>28.571428571428569</v>
      </c>
      <c r="G43" s="5">
        <f>G41/I41*100</f>
        <v>28.571428571428569</v>
      </c>
      <c r="H43" s="5">
        <f>H41/I41*100</f>
        <v>14.285714285714285</v>
      </c>
      <c r="I43" s="6">
        <f t="shared" ref="I43:I49" si="17">SUM(D43:H43)</f>
        <v>100</v>
      </c>
      <c r="J43" s="105"/>
      <c r="K43" s="89"/>
    </row>
    <row r="44" spans="1:11" x14ac:dyDescent="0.3">
      <c r="A44" s="120"/>
      <c r="B44" s="117" t="s">
        <v>2</v>
      </c>
      <c r="C44" s="117">
        <v>374</v>
      </c>
      <c r="D44" s="13">
        <v>6</v>
      </c>
      <c r="E44" s="13">
        <v>6</v>
      </c>
      <c r="F44" s="13">
        <v>12</v>
      </c>
      <c r="G44" s="13">
        <v>12</v>
      </c>
      <c r="H44" s="13">
        <v>6</v>
      </c>
      <c r="I44" s="7">
        <f t="shared" si="17"/>
        <v>42</v>
      </c>
      <c r="J44" s="82"/>
      <c r="K44" s="114">
        <f>J44*I45</f>
        <v>0</v>
      </c>
    </row>
    <row r="45" spans="1:11" x14ac:dyDescent="0.3">
      <c r="A45" s="120"/>
      <c r="B45" s="118"/>
      <c r="C45" s="118"/>
      <c r="D45" s="8">
        <f>D44*C44</f>
        <v>2244</v>
      </c>
      <c r="E45" s="8">
        <f>E44*C44</f>
        <v>2244</v>
      </c>
      <c r="F45" s="8">
        <f>C44*F44</f>
        <v>4488</v>
      </c>
      <c r="G45" s="8">
        <f>G44*C44</f>
        <v>4488</v>
      </c>
      <c r="H45" s="8">
        <f>H44*C44</f>
        <v>2244</v>
      </c>
      <c r="I45" s="7">
        <f t="shared" si="17"/>
        <v>15708</v>
      </c>
      <c r="J45" s="83"/>
      <c r="K45" s="115"/>
    </row>
    <row r="46" spans="1:11" x14ac:dyDescent="0.3">
      <c r="A46" s="120"/>
      <c r="B46" s="9"/>
      <c r="C46" s="10"/>
      <c r="D46" s="16">
        <f t="shared" ref="D46:G46" si="18">D45-D42</f>
        <v>2.7199999999997999</v>
      </c>
      <c r="E46" s="16">
        <f t="shared" si="18"/>
        <v>2.7199999999997999</v>
      </c>
      <c r="F46" s="16">
        <f t="shared" si="18"/>
        <v>5.4399999999995998</v>
      </c>
      <c r="G46" s="16">
        <f t="shared" si="18"/>
        <v>5.4399999999995998</v>
      </c>
      <c r="H46" s="16">
        <f>H45-H42</f>
        <v>2.7199999999997999</v>
      </c>
      <c r="I46" s="16">
        <f t="shared" si="17"/>
        <v>19.039999999998599</v>
      </c>
      <c r="J46" s="84"/>
      <c r="K46" s="116"/>
    </row>
    <row r="47" spans="1:11" x14ac:dyDescent="0.3">
      <c r="A47" s="120"/>
      <c r="B47" s="117" t="s">
        <v>1</v>
      </c>
      <c r="C47" s="117"/>
      <c r="D47" s="13"/>
      <c r="E47" s="13"/>
      <c r="F47" s="13"/>
      <c r="G47" s="13"/>
      <c r="H47" s="13"/>
      <c r="I47" s="7">
        <f t="shared" si="17"/>
        <v>0</v>
      </c>
      <c r="J47" s="82"/>
      <c r="K47" s="114">
        <f t="shared" ref="K47" si="19">J47*I48</f>
        <v>0</v>
      </c>
    </row>
    <row r="48" spans="1:11" x14ac:dyDescent="0.3">
      <c r="A48" s="120"/>
      <c r="B48" s="118"/>
      <c r="C48" s="118"/>
      <c r="D48" s="8">
        <f>D47*C47</f>
        <v>0</v>
      </c>
      <c r="E48" s="8">
        <f>E47*C47</f>
        <v>0</v>
      </c>
      <c r="F48" s="8">
        <f>F47*C47</f>
        <v>0</v>
      </c>
      <c r="G48" s="8">
        <f>G47*C47</f>
        <v>0</v>
      </c>
      <c r="H48" s="8">
        <f>H47*C47</f>
        <v>0</v>
      </c>
      <c r="I48" s="7">
        <f t="shared" si="17"/>
        <v>0</v>
      </c>
      <c r="J48" s="83"/>
      <c r="K48" s="115"/>
    </row>
    <row r="49" spans="1:11" x14ac:dyDescent="0.3">
      <c r="A49" s="120"/>
      <c r="B49" s="9"/>
      <c r="C49" s="10"/>
      <c r="D49" s="16">
        <f t="shared" ref="D49:G49" si="20">D46+D48</f>
        <v>2.7199999999997999</v>
      </c>
      <c r="E49" s="16">
        <f t="shared" si="20"/>
        <v>2.7199999999997999</v>
      </c>
      <c r="F49" s="16">
        <f t="shared" si="20"/>
        <v>5.4399999999995998</v>
      </c>
      <c r="G49" s="16">
        <f t="shared" si="20"/>
        <v>5.4399999999995998</v>
      </c>
      <c r="H49" s="16">
        <f>H46+H48</f>
        <v>2.7199999999997999</v>
      </c>
      <c r="I49" s="16">
        <f t="shared" si="17"/>
        <v>19.039999999998599</v>
      </c>
      <c r="J49" s="84"/>
      <c r="K49" s="116"/>
    </row>
    <row r="50" spans="1:11" x14ac:dyDescent="0.25">
      <c r="A50" s="121"/>
      <c r="B50" s="85" t="s">
        <v>0</v>
      </c>
      <c r="C50" s="86"/>
      <c r="D50" s="14">
        <f>D45+D48</f>
        <v>2244</v>
      </c>
      <c r="E50" s="14">
        <f t="shared" ref="E50:I50" si="21">E45+E48</f>
        <v>2244</v>
      </c>
      <c r="F50" s="14">
        <f t="shared" si="21"/>
        <v>4488</v>
      </c>
      <c r="G50" s="14">
        <f t="shared" si="21"/>
        <v>4488</v>
      </c>
      <c r="H50" s="14">
        <f t="shared" si="21"/>
        <v>2244</v>
      </c>
      <c r="I50" s="14">
        <f t="shared" si="21"/>
        <v>15708</v>
      </c>
      <c r="J50" s="17">
        <f>K50/I50</f>
        <v>0</v>
      </c>
      <c r="K50" s="15">
        <f>SUM(K44:K49)</f>
        <v>0</v>
      </c>
    </row>
    <row r="51" spans="1:11" x14ac:dyDescent="0.3">
      <c r="I51" s="2" t="s">
        <v>12</v>
      </c>
      <c r="J51" s="12">
        <f>K51/F37</f>
        <v>1</v>
      </c>
      <c r="K51" s="3">
        <f>F37-K50</f>
        <v>3351.04</v>
      </c>
    </row>
    <row r="52" spans="1:11" x14ac:dyDescent="0.3">
      <c r="A52" s="127" t="s">
        <v>10</v>
      </c>
      <c r="B52" s="127"/>
      <c r="C52" s="128"/>
      <c r="D52" s="129" t="s">
        <v>9</v>
      </c>
      <c r="E52" s="96" t="s">
        <v>16</v>
      </c>
      <c r="F52" s="131">
        <v>0.22</v>
      </c>
      <c r="G52" s="123" t="s">
        <v>111</v>
      </c>
      <c r="H52" s="125">
        <v>8.5000000000000006E-2</v>
      </c>
      <c r="I52" s="133" t="s">
        <v>108</v>
      </c>
      <c r="J52" s="140" t="s">
        <v>109</v>
      </c>
      <c r="K52" s="141"/>
    </row>
    <row r="53" spans="1:11" x14ac:dyDescent="0.3">
      <c r="A53" s="127"/>
      <c r="B53" s="127"/>
      <c r="C53" s="128"/>
      <c r="D53" s="130"/>
      <c r="E53" s="97"/>
      <c r="F53" s="132"/>
      <c r="G53" s="124"/>
      <c r="H53" s="126"/>
      <c r="I53" s="134"/>
      <c r="J53" s="142"/>
      <c r="K53" s="143"/>
    </row>
    <row r="54" spans="1:11" x14ac:dyDescent="0.3">
      <c r="A54" s="90" t="s">
        <v>110</v>
      </c>
      <c r="B54" s="90"/>
      <c r="C54" s="91"/>
      <c r="D54" s="94">
        <f>I58</f>
        <v>14480</v>
      </c>
      <c r="E54" s="96" t="s">
        <v>13</v>
      </c>
      <c r="F54" s="98">
        <f>F52*I58</f>
        <v>3185.6</v>
      </c>
      <c r="G54" s="138" t="s">
        <v>13</v>
      </c>
      <c r="H54" s="136">
        <f>H52*I58</f>
        <v>1230.8000000000002</v>
      </c>
      <c r="I54" s="134"/>
      <c r="J54" s="100" t="s">
        <v>107</v>
      </c>
      <c r="K54" s="101"/>
    </row>
    <row r="55" spans="1:11" x14ac:dyDescent="0.3">
      <c r="A55" s="92"/>
      <c r="B55" s="92"/>
      <c r="C55" s="93"/>
      <c r="D55" s="95"/>
      <c r="E55" s="97"/>
      <c r="F55" s="99"/>
      <c r="G55" s="139"/>
      <c r="H55" s="137"/>
      <c r="I55" s="103"/>
      <c r="J55" s="102"/>
      <c r="K55" s="103"/>
    </row>
    <row r="56" spans="1:11" x14ac:dyDescent="0.3">
      <c r="A56" s="104" t="s">
        <v>8</v>
      </c>
      <c r="B56" s="106" t="s">
        <v>7</v>
      </c>
      <c r="C56" s="107"/>
      <c r="D56" s="110" t="s">
        <v>15</v>
      </c>
      <c r="E56" s="111"/>
      <c r="F56" s="111"/>
      <c r="G56" s="111"/>
      <c r="H56" s="111"/>
      <c r="I56" s="112" t="s">
        <v>6</v>
      </c>
      <c r="J56" s="104" t="s">
        <v>14</v>
      </c>
      <c r="K56" s="87" t="s">
        <v>11</v>
      </c>
    </row>
    <row r="57" spans="1:11" x14ac:dyDescent="0.3">
      <c r="A57" s="105"/>
      <c r="B57" s="108"/>
      <c r="C57" s="109"/>
      <c r="D57" s="18">
        <v>6</v>
      </c>
      <c r="E57" s="18">
        <v>7</v>
      </c>
      <c r="F57" s="18">
        <v>8</v>
      </c>
      <c r="G57" s="18">
        <v>10</v>
      </c>
      <c r="H57" s="18">
        <v>12</v>
      </c>
      <c r="I57" s="113"/>
      <c r="J57" s="135"/>
      <c r="K57" s="88"/>
    </row>
    <row r="58" spans="1:11" x14ac:dyDescent="0.3">
      <c r="A58" s="119" t="s">
        <v>21</v>
      </c>
      <c r="B58" s="11" t="s">
        <v>5</v>
      </c>
      <c r="C58" s="112" t="s">
        <v>4</v>
      </c>
      <c r="D58" s="13">
        <v>2064</v>
      </c>
      <c r="E58" s="13">
        <v>2064</v>
      </c>
      <c r="F58" s="13">
        <v>4144</v>
      </c>
      <c r="G58" s="13">
        <v>4144</v>
      </c>
      <c r="H58" s="13">
        <v>2064</v>
      </c>
      <c r="I58" s="20">
        <f>SUM(D58:H58)</f>
        <v>14480</v>
      </c>
      <c r="J58" s="135"/>
      <c r="K58" s="88"/>
    </row>
    <row r="59" spans="1:11" x14ac:dyDescent="0.3">
      <c r="A59" s="120"/>
      <c r="B59" s="11" t="s">
        <v>19</v>
      </c>
      <c r="C59" s="122"/>
      <c r="D59" s="11">
        <f>D58*1.03</f>
        <v>2125.92</v>
      </c>
      <c r="E59" s="11">
        <f t="shared" ref="E59" si="22">E58*1.03</f>
        <v>2125.92</v>
      </c>
      <c r="F59" s="11">
        <f t="shared" ref="F59" si="23">F58*1.03</f>
        <v>4268.32</v>
      </c>
      <c r="G59" s="11">
        <f t="shared" ref="G59" si="24">G58*1.03</f>
        <v>4268.32</v>
      </c>
      <c r="H59" s="11">
        <f t="shared" ref="H59" si="25">H58*1.03</f>
        <v>2125.92</v>
      </c>
      <c r="I59" s="11">
        <f t="shared" ref="I59" si="26">I58*1.03</f>
        <v>14914.4</v>
      </c>
      <c r="J59" s="135"/>
      <c r="K59" s="88"/>
    </row>
    <row r="60" spans="1:11" x14ac:dyDescent="0.3">
      <c r="A60" s="120"/>
      <c r="B60" s="11" t="s">
        <v>3</v>
      </c>
      <c r="C60" s="113"/>
      <c r="D60" s="5">
        <f>D58/I58*100</f>
        <v>14.25414364640884</v>
      </c>
      <c r="E60" s="5">
        <f>E58/I58*100</f>
        <v>14.25414364640884</v>
      </c>
      <c r="F60" s="5">
        <f>F58/I58*100</f>
        <v>28.618784530386744</v>
      </c>
      <c r="G60" s="5">
        <f>G58/I58*100</f>
        <v>28.618784530386744</v>
      </c>
      <c r="H60" s="5">
        <f>H58/I58*100</f>
        <v>14.25414364640884</v>
      </c>
      <c r="I60" s="6">
        <f t="shared" ref="I60:I66" si="27">SUM(D60:H60)</f>
        <v>100</v>
      </c>
      <c r="J60" s="105"/>
      <c r="K60" s="89"/>
    </row>
    <row r="61" spans="1:11" x14ac:dyDescent="0.3">
      <c r="A61" s="120"/>
      <c r="B61" s="117" t="s">
        <v>2</v>
      </c>
      <c r="C61" s="117">
        <v>356</v>
      </c>
      <c r="D61" s="13">
        <v>6</v>
      </c>
      <c r="E61" s="13">
        <v>6</v>
      </c>
      <c r="F61" s="13">
        <v>12</v>
      </c>
      <c r="G61" s="13">
        <v>12</v>
      </c>
      <c r="H61" s="13">
        <v>6</v>
      </c>
      <c r="I61" s="7">
        <f t="shared" si="27"/>
        <v>42</v>
      </c>
      <c r="J61" s="82"/>
      <c r="K61" s="114">
        <f>J61*I62</f>
        <v>0</v>
      </c>
    </row>
    <row r="62" spans="1:11" x14ac:dyDescent="0.3">
      <c r="A62" s="120"/>
      <c r="B62" s="118"/>
      <c r="C62" s="118"/>
      <c r="D62" s="8">
        <f>D61*C61</f>
        <v>2136</v>
      </c>
      <c r="E62" s="8">
        <f>E61*C61</f>
        <v>2136</v>
      </c>
      <c r="F62" s="8">
        <f>C61*F61</f>
        <v>4272</v>
      </c>
      <c r="G62" s="8">
        <f>G61*C61</f>
        <v>4272</v>
      </c>
      <c r="H62" s="8">
        <f>H61*C61</f>
        <v>2136</v>
      </c>
      <c r="I62" s="7">
        <f t="shared" si="27"/>
        <v>14952</v>
      </c>
      <c r="J62" s="83"/>
      <c r="K62" s="115"/>
    </row>
    <row r="63" spans="1:11" x14ac:dyDescent="0.3">
      <c r="A63" s="120"/>
      <c r="B63" s="9"/>
      <c r="C63" s="10"/>
      <c r="D63" s="16">
        <f t="shared" ref="D63:G63" si="28">D62-D59</f>
        <v>10.079999999999927</v>
      </c>
      <c r="E63" s="16">
        <f t="shared" si="28"/>
        <v>10.079999999999927</v>
      </c>
      <c r="F63" s="16">
        <f t="shared" si="28"/>
        <v>3.680000000000291</v>
      </c>
      <c r="G63" s="16">
        <f t="shared" si="28"/>
        <v>3.680000000000291</v>
      </c>
      <c r="H63" s="16">
        <f>H62-H59</f>
        <v>10.079999999999927</v>
      </c>
      <c r="I63" s="16">
        <f t="shared" si="27"/>
        <v>37.600000000000364</v>
      </c>
      <c r="J63" s="84"/>
      <c r="K63" s="116"/>
    </row>
    <row r="64" spans="1:11" x14ac:dyDescent="0.3">
      <c r="A64" s="120"/>
      <c r="B64" s="117" t="s">
        <v>1</v>
      </c>
      <c r="C64" s="117"/>
      <c r="D64" s="13"/>
      <c r="E64" s="13"/>
      <c r="F64" s="13"/>
      <c r="G64" s="13"/>
      <c r="H64" s="13"/>
      <c r="I64" s="7">
        <f t="shared" si="27"/>
        <v>0</v>
      </c>
      <c r="J64" s="82"/>
      <c r="K64" s="114">
        <f t="shared" ref="K64" si="29">J64*I65</f>
        <v>0</v>
      </c>
    </row>
    <row r="65" spans="1:11" x14ac:dyDescent="0.3">
      <c r="A65" s="120"/>
      <c r="B65" s="118"/>
      <c r="C65" s="118"/>
      <c r="D65" s="8">
        <f>D64*C64</f>
        <v>0</v>
      </c>
      <c r="E65" s="8">
        <f>E64*C64</f>
        <v>0</v>
      </c>
      <c r="F65" s="8">
        <f>F64*C64</f>
        <v>0</v>
      </c>
      <c r="G65" s="8">
        <f>G64*C64</f>
        <v>0</v>
      </c>
      <c r="H65" s="8">
        <f>H64*C64</f>
        <v>0</v>
      </c>
      <c r="I65" s="7">
        <f t="shared" si="27"/>
        <v>0</v>
      </c>
      <c r="J65" s="83"/>
      <c r="K65" s="115"/>
    </row>
    <row r="66" spans="1:11" x14ac:dyDescent="0.3">
      <c r="A66" s="120"/>
      <c r="B66" s="9"/>
      <c r="C66" s="10"/>
      <c r="D66" s="16">
        <f t="shared" ref="D66:G66" si="30">D63+D65</f>
        <v>10.079999999999927</v>
      </c>
      <c r="E66" s="16">
        <f t="shared" si="30"/>
        <v>10.079999999999927</v>
      </c>
      <c r="F66" s="16">
        <f t="shared" si="30"/>
        <v>3.680000000000291</v>
      </c>
      <c r="G66" s="16">
        <f t="shared" si="30"/>
        <v>3.680000000000291</v>
      </c>
      <c r="H66" s="16">
        <f>H63+H65</f>
        <v>10.079999999999927</v>
      </c>
      <c r="I66" s="16">
        <f t="shared" si="27"/>
        <v>37.600000000000364</v>
      </c>
      <c r="J66" s="84"/>
      <c r="K66" s="116"/>
    </row>
    <row r="67" spans="1:11" x14ac:dyDescent="0.25">
      <c r="A67" s="121"/>
      <c r="B67" s="85" t="s">
        <v>0</v>
      </c>
      <c r="C67" s="86"/>
      <c r="D67" s="14">
        <f>D62+D65</f>
        <v>2136</v>
      </c>
      <c r="E67" s="14">
        <f t="shared" ref="E67:I67" si="31">E62+E65</f>
        <v>2136</v>
      </c>
      <c r="F67" s="14">
        <f t="shared" si="31"/>
        <v>4272</v>
      </c>
      <c r="G67" s="14">
        <f t="shared" si="31"/>
        <v>4272</v>
      </c>
      <c r="H67" s="14">
        <f t="shared" si="31"/>
        <v>2136</v>
      </c>
      <c r="I67" s="14">
        <f t="shared" si="31"/>
        <v>14952</v>
      </c>
      <c r="J67" s="17">
        <f>K67/I67</f>
        <v>0</v>
      </c>
      <c r="K67" s="15">
        <f>SUM(K61:K66)</f>
        <v>0</v>
      </c>
    </row>
    <row r="68" spans="1:11" x14ac:dyDescent="0.3">
      <c r="I68" s="2" t="s">
        <v>12</v>
      </c>
      <c r="J68" s="12">
        <f>K68/F54</f>
        <v>1</v>
      </c>
      <c r="K68" s="3">
        <f>F54-K67</f>
        <v>3185.6</v>
      </c>
    </row>
  </sheetData>
  <mergeCells count="128">
    <mergeCell ref="A56:A57"/>
    <mergeCell ref="B56:C57"/>
    <mergeCell ref="D56:H56"/>
    <mergeCell ref="I56:I57"/>
    <mergeCell ref="J56:J60"/>
    <mergeCell ref="K56:K60"/>
    <mergeCell ref="A58:A67"/>
    <mergeCell ref="C58:C60"/>
    <mergeCell ref="B61:B62"/>
    <mergeCell ref="C61:C62"/>
    <mergeCell ref="J61:J63"/>
    <mergeCell ref="K61:K63"/>
    <mergeCell ref="B64:B65"/>
    <mergeCell ref="C64:C65"/>
    <mergeCell ref="J64:J66"/>
    <mergeCell ref="K64:K66"/>
    <mergeCell ref="B67:C67"/>
    <mergeCell ref="A52:C53"/>
    <mergeCell ref="D52:D53"/>
    <mergeCell ref="E52:E53"/>
    <mergeCell ref="F52:F53"/>
    <mergeCell ref="G52:G53"/>
    <mergeCell ref="H52:H53"/>
    <mergeCell ref="I52:I55"/>
    <mergeCell ref="J52:K53"/>
    <mergeCell ref="A54:C55"/>
    <mergeCell ref="D54:D55"/>
    <mergeCell ref="E54:E55"/>
    <mergeCell ref="F54:F55"/>
    <mergeCell ref="G54:G55"/>
    <mergeCell ref="H54:H55"/>
    <mergeCell ref="J54:K55"/>
    <mergeCell ref="A39:A40"/>
    <mergeCell ref="B39:C40"/>
    <mergeCell ref="D39:H39"/>
    <mergeCell ref="I39:I40"/>
    <mergeCell ref="J39:J43"/>
    <mergeCell ref="K39:K43"/>
    <mergeCell ref="A41:A50"/>
    <mergeCell ref="C41:C43"/>
    <mergeCell ref="B44:B45"/>
    <mergeCell ref="C44:C45"/>
    <mergeCell ref="J44:J46"/>
    <mergeCell ref="K44:K46"/>
    <mergeCell ref="B47:B48"/>
    <mergeCell ref="C47:C48"/>
    <mergeCell ref="J47:J49"/>
    <mergeCell ref="K47:K49"/>
    <mergeCell ref="B50:C50"/>
    <mergeCell ref="A35:C36"/>
    <mergeCell ref="D35:D36"/>
    <mergeCell ref="E35:E36"/>
    <mergeCell ref="F35:F36"/>
    <mergeCell ref="G35:G36"/>
    <mergeCell ref="H35:H36"/>
    <mergeCell ref="I35:I38"/>
    <mergeCell ref="J35:K36"/>
    <mergeCell ref="A37:C38"/>
    <mergeCell ref="D37:D38"/>
    <mergeCell ref="E37:E38"/>
    <mergeCell ref="F37:F38"/>
    <mergeCell ref="G37:G38"/>
    <mergeCell ref="H37:H38"/>
    <mergeCell ref="J37:K38"/>
    <mergeCell ref="B13:B14"/>
    <mergeCell ref="A3:C4"/>
    <mergeCell ref="J3:K4"/>
    <mergeCell ref="K5:K9"/>
    <mergeCell ref="J5:J9"/>
    <mergeCell ref="K10:K12"/>
    <mergeCell ref="K13:K15"/>
    <mergeCell ref="D1:D2"/>
    <mergeCell ref="D3:D4"/>
    <mergeCell ref="J18:K19"/>
    <mergeCell ref="E1:E2"/>
    <mergeCell ref="G3:G4"/>
    <mergeCell ref="H3:H4"/>
    <mergeCell ref="F1:F2"/>
    <mergeCell ref="I1:I4"/>
    <mergeCell ref="J1:K2"/>
    <mergeCell ref="J10:J12"/>
    <mergeCell ref="J13:J15"/>
    <mergeCell ref="E3:E4"/>
    <mergeCell ref="F3:F4"/>
    <mergeCell ref="I5:I6"/>
    <mergeCell ref="D5:H5"/>
    <mergeCell ref="G1:G2"/>
    <mergeCell ref="H1:H2"/>
    <mergeCell ref="A18:C19"/>
    <mergeCell ref="D18:D19"/>
    <mergeCell ref="E18:E19"/>
    <mergeCell ref="F18:F19"/>
    <mergeCell ref="G18:G19"/>
    <mergeCell ref="I18:I21"/>
    <mergeCell ref="H20:H21"/>
    <mergeCell ref="H18:H19"/>
    <mergeCell ref="G20:G21"/>
    <mergeCell ref="A1:C2"/>
    <mergeCell ref="A7:A16"/>
    <mergeCell ref="B16:C16"/>
    <mergeCell ref="A5:A6"/>
    <mergeCell ref="B5:C6"/>
    <mergeCell ref="C10:C11"/>
    <mergeCell ref="B10:B11"/>
    <mergeCell ref="C7:C9"/>
    <mergeCell ref="C13:C14"/>
    <mergeCell ref="J27:J29"/>
    <mergeCell ref="B33:C33"/>
    <mergeCell ref="K22:K26"/>
    <mergeCell ref="A20:C21"/>
    <mergeCell ref="D20:D21"/>
    <mergeCell ref="E20:E21"/>
    <mergeCell ref="F20:F21"/>
    <mergeCell ref="J20:K21"/>
    <mergeCell ref="A22:A23"/>
    <mergeCell ref="B22:C23"/>
    <mergeCell ref="D22:H22"/>
    <mergeCell ref="I22:I23"/>
    <mergeCell ref="K27:K29"/>
    <mergeCell ref="B30:B31"/>
    <mergeCell ref="C30:C31"/>
    <mergeCell ref="J30:J32"/>
    <mergeCell ref="K30:K32"/>
    <mergeCell ref="A24:A33"/>
    <mergeCell ref="C24:C26"/>
    <mergeCell ref="B27:B28"/>
    <mergeCell ref="C27:C28"/>
    <mergeCell ref="J22:J26"/>
  </mergeCells>
  <phoneticPr fontId="1" type="noConversion"/>
  <pageMargins left="0.56999999999999995" right="0.12" top="0.75" bottom="0.75" header="0.3" footer="0.3"/>
  <pageSetup paperSize="9" scale="6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9822D-90A4-4AB5-A7EE-390706D3F983}">
  <dimension ref="A1:M42"/>
  <sheetViews>
    <sheetView topLeftCell="A30" zoomScale="142" zoomScaleNormal="142" workbookViewId="0">
      <selection activeCell="G39" sqref="G39:J39"/>
    </sheetView>
  </sheetViews>
  <sheetFormatPr defaultColWidth="8" defaultRowHeight="16.5" customHeight="1" x14ac:dyDescent="0.3"/>
  <cols>
    <col min="1" max="1" width="12" style="53" customWidth="1"/>
    <col min="2" max="3" width="10" style="53" customWidth="1"/>
    <col min="4" max="4" width="16" style="53" customWidth="1"/>
    <col min="5" max="11" width="7" style="53" customWidth="1"/>
    <col min="12" max="12" width="10" style="53" customWidth="1"/>
    <col min="13" max="13" width="30" style="53" customWidth="1"/>
    <col min="14" max="256" width="8" style="21"/>
    <col min="257" max="257" width="12" style="21" customWidth="1"/>
    <col min="258" max="259" width="10" style="21" customWidth="1"/>
    <col min="260" max="260" width="16" style="21" customWidth="1"/>
    <col min="261" max="267" width="7" style="21" customWidth="1"/>
    <col min="268" max="268" width="10" style="21" customWidth="1"/>
    <col min="269" max="269" width="30" style="21" customWidth="1"/>
    <col min="270" max="512" width="8" style="21"/>
    <col min="513" max="513" width="12" style="21" customWidth="1"/>
    <col min="514" max="515" width="10" style="21" customWidth="1"/>
    <col min="516" max="516" width="16" style="21" customWidth="1"/>
    <col min="517" max="523" width="7" style="21" customWidth="1"/>
    <col min="524" max="524" width="10" style="21" customWidth="1"/>
    <col min="525" max="525" width="30" style="21" customWidth="1"/>
    <col min="526" max="768" width="8" style="21"/>
    <col min="769" max="769" width="12" style="21" customWidth="1"/>
    <col min="770" max="771" width="10" style="21" customWidth="1"/>
    <col min="772" max="772" width="16" style="21" customWidth="1"/>
    <col min="773" max="779" width="7" style="21" customWidth="1"/>
    <col min="780" max="780" width="10" style="21" customWidth="1"/>
    <col min="781" max="781" width="30" style="21" customWidth="1"/>
    <col min="782" max="1024" width="8" style="21"/>
    <col min="1025" max="1025" width="12" style="21" customWidth="1"/>
    <col min="1026" max="1027" width="10" style="21" customWidth="1"/>
    <col min="1028" max="1028" width="16" style="21" customWidth="1"/>
    <col min="1029" max="1035" width="7" style="21" customWidth="1"/>
    <col min="1036" max="1036" width="10" style="21" customWidth="1"/>
    <col min="1037" max="1037" width="30" style="21" customWidth="1"/>
    <col min="1038" max="1280" width="8" style="21"/>
    <col min="1281" max="1281" width="12" style="21" customWidth="1"/>
    <col min="1282" max="1283" width="10" style="21" customWidth="1"/>
    <col min="1284" max="1284" width="16" style="21" customWidth="1"/>
    <col min="1285" max="1291" width="7" style="21" customWidth="1"/>
    <col min="1292" max="1292" width="10" style="21" customWidth="1"/>
    <col min="1293" max="1293" width="30" style="21" customWidth="1"/>
    <col min="1294" max="1536" width="8" style="21"/>
    <col min="1537" max="1537" width="12" style="21" customWidth="1"/>
    <col min="1538" max="1539" width="10" style="21" customWidth="1"/>
    <col min="1540" max="1540" width="16" style="21" customWidth="1"/>
    <col min="1541" max="1547" width="7" style="21" customWidth="1"/>
    <col min="1548" max="1548" width="10" style="21" customWidth="1"/>
    <col min="1549" max="1549" width="30" style="21" customWidth="1"/>
    <col min="1550" max="1792" width="8" style="21"/>
    <col min="1793" max="1793" width="12" style="21" customWidth="1"/>
    <col min="1794" max="1795" width="10" style="21" customWidth="1"/>
    <col min="1796" max="1796" width="16" style="21" customWidth="1"/>
    <col min="1797" max="1803" width="7" style="21" customWidth="1"/>
    <col min="1804" max="1804" width="10" style="21" customWidth="1"/>
    <col min="1805" max="1805" width="30" style="21" customWidth="1"/>
    <col min="1806" max="2048" width="8" style="21"/>
    <col min="2049" max="2049" width="12" style="21" customWidth="1"/>
    <col min="2050" max="2051" width="10" style="21" customWidth="1"/>
    <col min="2052" max="2052" width="16" style="21" customWidth="1"/>
    <col min="2053" max="2059" width="7" style="21" customWidth="1"/>
    <col min="2060" max="2060" width="10" style="21" customWidth="1"/>
    <col min="2061" max="2061" width="30" style="21" customWidth="1"/>
    <col min="2062" max="2304" width="8" style="21"/>
    <col min="2305" max="2305" width="12" style="21" customWidth="1"/>
    <col min="2306" max="2307" width="10" style="21" customWidth="1"/>
    <col min="2308" max="2308" width="16" style="21" customWidth="1"/>
    <col min="2309" max="2315" width="7" style="21" customWidth="1"/>
    <col min="2316" max="2316" width="10" style="21" customWidth="1"/>
    <col min="2317" max="2317" width="30" style="21" customWidth="1"/>
    <col min="2318" max="2560" width="8" style="21"/>
    <col min="2561" max="2561" width="12" style="21" customWidth="1"/>
    <col min="2562" max="2563" width="10" style="21" customWidth="1"/>
    <col min="2564" max="2564" width="16" style="21" customWidth="1"/>
    <col min="2565" max="2571" width="7" style="21" customWidth="1"/>
    <col min="2572" max="2572" width="10" style="21" customWidth="1"/>
    <col min="2573" max="2573" width="30" style="21" customWidth="1"/>
    <col min="2574" max="2816" width="8" style="21"/>
    <col min="2817" max="2817" width="12" style="21" customWidth="1"/>
    <col min="2818" max="2819" width="10" style="21" customWidth="1"/>
    <col min="2820" max="2820" width="16" style="21" customWidth="1"/>
    <col min="2821" max="2827" width="7" style="21" customWidth="1"/>
    <col min="2828" max="2828" width="10" style="21" customWidth="1"/>
    <col min="2829" max="2829" width="30" style="21" customWidth="1"/>
    <col min="2830" max="3072" width="8" style="21"/>
    <col min="3073" max="3073" width="12" style="21" customWidth="1"/>
    <col min="3074" max="3075" width="10" style="21" customWidth="1"/>
    <col min="3076" max="3076" width="16" style="21" customWidth="1"/>
    <col min="3077" max="3083" width="7" style="21" customWidth="1"/>
    <col min="3084" max="3084" width="10" style="21" customWidth="1"/>
    <col min="3085" max="3085" width="30" style="21" customWidth="1"/>
    <col min="3086" max="3328" width="8" style="21"/>
    <col min="3329" max="3329" width="12" style="21" customWidth="1"/>
    <col min="3330" max="3331" width="10" style="21" customWidth="1"/>
    <col min="3332" max="3332" width="16" style="21" customWidth="1"/>
    <col min="3333" max="3339" width="7" style="21" customWidth="1"/>
    <col min="3340" max="3340" width="10" style="21" customWidth="1"/>
    <col min="3341" max="3341" width="30" style="21" customWidth="1"/>
    <col min="3342" max="3584" width="8" style="21"/>
    <col min="3585" max="3585" width="12" style="21" customWidth="1"/>
    <col min="3586" max="3587" width="10" style="21" customWidth="1"/>
    <col min="3588" max="3588" width="16" style="21" customWidth="1"/>
    <col min="3589" max="3595" width="7" style="21" customWidth="1"/>
    <col min="3596" max="3596" width="10" style="21" customWidth="1"/>
    <col min="3597" max="3597" width="30" style="21" customWidth="1"/>
    <col min="3598" max="3840" width="8" style="21"/>
    <col min="3841" max="3841" width="12" style="21" customWidth="1"/>
    <col min="3842" max="3843" width="10" style="21" customWidth="1"/>
    <col min="3844" max="3844" width="16" style="21" customWidth="1"/>
    <col min="3845" max="3851" width="7" style="21" customWidth="1"/>
    <col min="3852" max="3852" width="10" style="21" customWidth="1"/>
    <col min="3853" max="3853" width="30" style="21" customWidth="1"/>
    <col min="3854" max="4096" width="8" style="21"/>
    <col min="4097" max="4097" width="12" style="21" customWidth="1"/>
    <col min="4098" max="4099" width="10" style="21" customWidth="1"/>
    <col min="4100" max="4100" width="16" style="21" customWidth="1"/>
    <col min="4101" max="4107" width="7" style="21" customWidth="1"/>
    <col min="4108" max="4108" width="10" style="21" customWidth="1"/>
    <col min="4109" max="4109" width="30" style="21" customWidth="1"/>
    <col min="4110" max="4352" width="8" style="21"/>
    <col min="4353" max="4353" width="12" style="21" customWidth="1"/>
    <col min="4354" max="4355" width="10" style="21" customWidth="1"/>
    <col min="4356" max="4356" width="16" style="21" customWidth="1"/>
    <col min="4357" max="4363" width="7" style="21" customWidth="1"/>
    <col min="4364" max="4364" width="10" style="21" customWidth="1"/>
    <col min="4365" max="4365" width="30" style="21" customWidth="1"/>
    <col min="4366" max="4608" width="8" style="21"/>
    <col min="4609" max="4609" width="12" style="21" customWidth="1"/>
    <col min="4610" max="4611" width="10" style="21" customWidth="1"/>
    <col min="4612" max="4612" width="16" style="21" customWidth="1"/>
    <col min="4613" max="4619" width="7" style="21" customWidth="1"/>
    <col min="4620" max="4620" width="10" style="21" customWidth="1"/>
    <col min="4621" max="4621" width="30" style="21" customWidth="1"/>
    <col min="4622" max="4864" width="8" style="21"/>
    <col min="4865" max="4865" width="12" style="21" customWidth="1"/>
    <col min="4866" max="4867" width="10" style="21" customWidth="1"/>
    <col min="4868" max="4868" width="16" style="21" customWidth="1"/>
    <col min="4869" max="4875" width="7" style="21" customWidth="1"/>
    <col min="4876" max="4876" width="10" style="21" customWidth="1"/>
    <col min="4877" max="4877" width="30" style="21" customWidth="1"/>
    <col min="4878" max="5120" width="8" style="21"/>
    <col min="5121" max="5121" width="12" style="21" customWidth="1"/>
    <col min="5122" max="5123" width="10" style="21" customWidth="1"/>
    <col min="5124" max="5124" width="16" style="21" customWidth="1"/>
    <col min="5125" max="5131" width="7" style="21" customWidth="1"/>
    <col min="5132" max="5132" width="10" style="21" customWidth="1"/>
    <col min="5133" max="5133" width="30" style="21" customWidth="1"/>
    <col min="5134" max="5376" width="8" style="21"/>
    <col min="5377" max="5377" width="12" style="21" customWidth="1"/>
    <col min="5378" max="5379" width="10" style="21" customWidth="1"/>
    <col min="5380" max="5380" width="16" style="21" customWidth="1"/>
    <col min="5381" max="5387" width="7" style="21" customWidth="1"/>
    <col min="5388" max="5388" width="10" style="21" customWidth="1"/>
    <col min="5389" max="5389" width="30" style="21" customWidth="1"/>
    <col min="5390" max="5632" width="8" style="21"/>
    <col min="5633" max="5633" width="12" style="21" customWidth="1"/>
    <col min="5634" max="5635" width="10" style="21" customWidth="1"/>
    <col min="5636" max="5636" width="16" style="21" customWidth="1"/>
    <col min="5637" max="5643" width="7" style="21" customWidth="1"/>
    <col min="5644" max="5644" width="10" style="21" customWidth="1"/>
    <col min="5645" max="5645" width="30" style="21" customWidth="1"/>
    <col min="5646" max="5888" width="8" style="21"/>
    <col min="5889" max="5889" width="12" style="21" customWidth="1"/>
    <col min="5890" max="5891" width="10" style="21" customWidth="1"/>
    <col min="5892" max="5892" width="16" style="21" customWidth="1"/>
    <col min="5893" max="5899" width="7" style="21" customWidth="1"/>
    <col min="5900" max="5900" width="10" style="21" customWidth="1"/>
    <col min="5901" max="5901" width="30" style="21" customWidth="1"/>
    <col min="5902" max="6144" width="8" style="21"/>
    <col min="6145" max="6145" width="12" style="21" customWidth="1"/>
    <col min="6146" max="6147" width="10" style="21" customWidth="1"/>
    <col min="6148" max="6148" width="16" style="21" customWidth="1"/>
    <col min="6149" max="6155" width="7" style="21" customWidth="1"/>
    <col min="6156" max="6156" width="10" style="21" customWidth="1"/>
    <col min="6157" max="6157" width="30" style="21" customWidth="1"/>
    <col min="6158" max="6400" width="8" style="21"/>
    <col min="6401" max="6401" width="12" style="21" customWidth="1"/>
    <col min="6402" max="6403" width="10" style="21" customWidth="1"/>
    <col min="6404" max="6404" width="16" style="21" customWidth="1"/>
    <col min="6405" max="6411" width="7" style="21" customWidth="1"/>
    <col min="6412" max="6412" width="10" style="21" customWidth="1"/>
    <col min="6413" max="6413" width="30" style="21" customWidth="1"/>
    <col min="6414" max="6656" width="8" style="21"/>
    <col min="6657" max="6657" width="12" style="21" customWidth="1"/>
    <col min="6658" max="6659" width="10" style="21" customWidth="1"/>
    <col min="6660" max="6660" width="16" style="21" customWidth="1"/>
    <col min="6661" max="6667" width="7" style="21" customWidth="1"/>
    <col min="6668" max="6668" width="10" style="21" customWidth="1"/>
    <col min="6669" max="6669" width="30" style="21" customWidth="1"/>
    <col min="6670" max="6912" width="8" style="21"/>
    <col min="6913" max="6913" width="12" style="21" customWidth="1"/>
    <col min="6914" max="6915" width="10" style="21" customWidth="1"/>
    <col min="6916" max="6916" width="16" style="21" customWidth="1"/>
    <col min="6917" max="6923" width="7" style="21" customWidth="1"/>
    <col min="6924" max="6924" width="10" style="21" customWidth="1"/>
    <col min="6925" max="6925" width="30" style="21" customWidth="1"/>
    <col min="6926" max="7168" width="8" style="21"/>
    <col min="7169" max="7169" width="12" style="21" customWidth="1"/>
    <col min="7170" max="7171" width="10" style="21" customWidth="1"/>
    <col min="7172" max="7172" width="16" style="21" customWidth="1"/>
    <col min="7173" max="7179" width="7" style="21" customWidth="1"/>
    <col min="7180" max="7180" width="10" style="21" customWidth="1"/>
    <col min="7181" max="7181" width="30" style="21" customWidth="1"/>
    <col min="7182" max="7424" width="8" style="21"/>
    <col min="7425" max="7425" width="12" style="21" customWidth="1"/>
    <col min="7426" max="7427" width="10" style="21" customWidth="1"/>
    <col min="7428" max="7428" width="16" style="21" customWidth="1"/>
    <col min="7429" max="7435" width="7" style="21" customWidth="1"/>
    <col min="7436" max="7436" width="10" style="21" customWidth="1"/>
    <col min="7437" max="7437" width="30" style="21" customWidth="1"/>
    <col min="7438" max="7680" width="8" style="21"/>
    <col min="7681" max="7681" width="12" style="21" customWidth="1"/>
    <col min="7682" max="7683" width="10" style="21" customWidth="1"/>
    <col min="7684" max="7684" width="16" style="21" customWidth="1"/>
    <col min="7685" max="7691" width="7" style="21" customWidth="1"/>
    <col min="7692" max="7692" width="10" style="21" customWidth="1"/>
    <col min="7693" max="7693" width="30" style="21" customWidth="1"/>
    <col min="7694" max="7936" width="8" style="21"/>
    <col min="7937" max="7937" width="12" style="21" customWidth="1"/>
    <col min="7938" max="7939" width="10" style="21" customWidth="1"/>
    <col min="7940" max="7940" width="16" style="21" customWidth="1"/>
    <col min="7941" max="7947" width="7" style="21" customWidth="1"/>
    <col min="7948" max="7948" width="10" style="21" customWidth="1"/>
    <col min="7949" max="7949" width="30" style="21" customWidth="1"/>
    <col min="7950" max="8192" width="8" style="21"/>
    <col min="8193" max="8193" width="12" style="21" customWidth="1"/>
    <col min="8194" max="8195" width="10" style="21" customWidth="1"/>
    <col min="8196" max="8196" width="16" style="21" customWidth="1"/>
    <col min="8197" max="8203" width="7" style="21" customWidth="1"/>
    <col min="8204" max="8204" width="10" style="21" customWidth="1"/>
    <col min="8205" max="8205" width="30" style="21" customWidth="1"/>
    <col min="8206" max="8448" width="8" style="21"/>
    <col min="8449" max="8449" width="12" style="21" customWidth="1"/>
    <col min="8450" max="8451" width="10" style="21" customWidth="1"/>
    <col min="8452" max="8452" width="16" style="21" customWidth="1"/>
    <col min="8453" max="8459" width="7" style="21" customWidth="1"/>
    <col min="8460" max="8460" width="10" style="21" customWidth="1"/>
    <col min="8461" max="8461" width="30" style="21" customWidth="1"/>
    <col min="8462" max="8704" width="8" style="21"/>
    <col min="8705" max="8705" width="12" style="21" customWidth="1"/>
    <col min="8706" max="8707" width="10" style="21" customWidth="1"/>
    <col min="8708" max="8708" width="16" style="21" customWidth="1"/>
    <col min="8709" max="8715" width="7" style="21" customWidth="1"/>
    <col min="8716" max="8716" width="10" style="21" customWidth="1"/>
    <col min="8717" max="8717" width="30" style="21" customWidth="1"/>
    <col min="8718" max="8960" width="8" style="21"/>
    <col min="8961" max="8961" width="12" style="21" customWidth="1"/>
    <col min="8962" max="8963" width="10" style="21" customWidth="1"/>
    <col min="8964" max="8964" width="16" style="21" customWidth="1"/>
    <col min="8965" max="8971" width="7" style="21" customWidth="1"/>
    <col min="8972" max="8972" width="10" style="21" customWidth="1"/>
    <col min="8973" max="8973" width="30" style="21" customWidth="1"/>
    <col min="8974" max="9216" width="8" style="21"/>
    <col min="9217" max="9217" width="12" style="21" customWidth="1"/>
    <col min="9218" max="9219" width="10" style="21" customWidth="1"/>
    <col min="9220" max="9220" width="16" style="21" customWidth="1"/>
    <col min="9221" max="9227" width="7" style="21" customWidth="1"/>
    <col min="9228" max="9228" width="10" style="21" customWidth="1"/>
    <col min="9229" max="9229" width="30" style="21" customWidth="1"/>
    <col min="9230" max="9472" width="8" style="21"/>
    <col min="9473" max="9473" width="12" style="21" customWidth="1"/>
    <col min="9474" max="9475" width="10" style="21" customWidth="1"/>
    <col min="9476" max="9476" width="16" style="21" customWidth="1"/>
    <col min="9477" max="9483" width="7" style="21" customWidth="1"/>
    <col min="9484" max="9484" width="10" style="21" customWidth="1"/>
    <col min="9485" max="9485" width="30" style="21" customWidth="1"/>
    <col min="9486" max="9728" width="8" style="21"/>
    <col min="9729" max="9729" width="12" style="21" customWidth="1"/>
    <col min="9730" max="9731" width="10" style="21" customWidth="1"/>
    <col min="9732" max="9732" width="16" style="21" customWidth="1"/>
    <col min="9733" max="9739" width="7" style="21" customWidth="1"/>
    <col min="9740" max="9740" width="10" style="21" customWidth="1"/>
    <col min="9741" max="9741" width="30" style="21" customWidth="1"/>
    <col min="9742" max="9984" width="8" style="21"/>
    <col min="9985" max="9985" width="12" style="21" customWidth="1"/>
    <col min="9986" max="9987" width="10" style="21" customWidth="1"/>
    <col min="9988" max="9988" width="16" style="21" customWidth="1"/>
    <col min="9989" max="9995" width="7" style="21" customWidth="1"/>
    <col min="9996" max="9996" width="10" style="21" customWidth="1"/>
    <col min="9997" max="9997" width="30" style="21" customWidth="1"/>
    <col min="9998" max="10240" width="8" style="21"/>
    <col min="10241" max="10241" width="12" style="21" customWidth="1"/>
    <col min="10242" max="10243" width="10" style="21" customWidth="1"/>
    <col min="10244" max="10244" width="16" style="21" customWidth="1"/>
    <col min="10245" max="10251" width="7" style="21" customWidth="1"/>
    <col min="10252" max="10252" width="10" style="21" customWidth="1"/>
    <col min="10253" max="10253" width="30" style="21" customWidth="1"/>
    <col min="10254" max="10496" width="8" style="21"/>
    <col min="10497" max="10497" width="12" style="21" customWidth="1"/>
    <col min="10498" max="10499" width="10" style="21" customWidth="1"/>
    <col min="10500" max="10500" width="16" style="21" customWidth="1"/>
    <col min="10501" max="10507" width="7" style="21" customWidth="1"/>
    <col min="10508" max="10508" width="10" style="21" customWidth="1"/>
    <col min="10509" max="10509" width="30" style="21" customWidth="1"/>
    <col min="10510" max="10752" width="8" style="21"/>
    <col min="10753" max="10753" width="12" style="21" customWidth="1"/>
    <col min="10754" max="10755" width="10" style="21" customWidth="1"/>
    <col min="10756" max="10756" width="16" style="21" customWidth="1"/>
    <col min="10757" max="10763" width="7" style="21" customWidth="1"/>
    <col min="10764" max="10764" width="10" style="21" customWidth="1"/>
    <col min="10765" max="10765" width="30" style="21" customWidth="1"/>
    <col min="10766" max="11008" width="8" style="21"/>
    <col min="11009" max="11009" width="12" style="21" customWidth="1"/>
    <col min="11010" max="11011" width="10" style="21" customWidth="1"/>
    <col min="11012" max="11012" width="16" style="21" customWidth="1"/>
    <col min="11013" max="11019" width="7" style="21" customWidth="1"/>
    <col min="11020" max="11020" width="10" style="21" customWidth="1"/>
    <col min="11021" max="11021" width="30" style="21" customWidth="1"/>
    <col min="11022" max="11264" width="8" style="21"/>
    <col min="11265" max="11265" width="12" style="21" customWidth="1"/>
    <col min="11266" max="11267" width="10" style="21" customWidth="1"/>
    <col min="11268" max="11268" width="16" style="21" customWidth="1"/>
    <col min="11269" max="11275" width="7" style="21" customWidth="1"/>
    <col min="11276" max="11276" width="10" style="21" customWidth="1"/>
    <col min="11277" max="11277" width="30" style="21" customWidth="1"/>
    <col min="11278" max="11520" width="8" style="21"/>
    <col min="11521" max="11521" width="12" style="21" customWidth="1"/>
    <col min="11522" max="11523" width="10" style="21" customWidth="1"/>
    <col min="11524" max="11524" width="16" style="21" customWidth="1"/>
    <col min="11525" max="11531" width="7" style="21" customWidth="1"/>
    <col min="11532" max="11532" width="10" style="21" customWidth="1"/>
    <col min="11533" max="11533" width="30" style="21" customWidth="1"/>
    <col min="11534" max="11776" width="8" style="21"/>
    <col min="11777" max="11777" width="12" style="21" customWidth="1"/>
    <col min="11778" max="11779" width="10" style="21" customWidth="1"/>
    <col min="11780" max="11780" width="16" style="21" customWidth="1"/>
    <col min="11781" max="11787" width="7" style="21" customWidth="1"/>
    <col min="11788" max="11788" width="10" style="21" customWidth="1"/>
    <col min="11789" max="11789" width="30" style="21" customWidth="1"/>
    <col min="11790" max="12032" width="8" style="21"/>
    <col min="12033" max="12033" width="12" style="21" customWidth="1"/>
    <col min="12034" max="12035" width="10" style="21" customWidth="1"/>
    <col min="12036" max="12036" width="16" style="21" customWidth="1"/>
    <col min="12037" max="12043" width="7" style="21" customWidth="1"/>
    <col min="12044" max="12044" width="10" style="21" customWidth="1"/>
    <col min="12045" max="12045" width="30" style="21" customWidth="1"/>
    <col min="12046" max="12288" width="8" style="21"/>
    <col min="12289" max="12289" width="12" style="21" customWidth="1"/>
    <col min="12290" max="12291" width="10" style="21" customWidth="1"/>
    <col min="12292" max="12292" width="16" style="21" customWidth="1"/>
    <col min="12293" max="12299" width="7" style="21" customWidth="1"/>
    <col min="12300" max="12300" width="10" style="21" customWidth="1"/>
    <col min="12301" max="12301" width="30" style="21" customWidth="1"/>
    <col min="12302" max="12544" width="8" style="21"/>
    <col min="12545" max="12545" width="12" style="21" customWidth="1"/>
    <col min="12546" max="12547" width="10" style="21" customWidth="1"/>
    <col min="12548" max="12548" width="16" style="21" customWidth="1"/>
    <col min="12549" max="12555" width="7" style="21" customWidth="1"/>
    <col min="12556" max="12556" width="10" style="21" customWidth="1"/>
    <col min="12557" max="12557" width="30" style="21" customWidth="1"/>
    <col min="12558" max="12800" width="8" style="21"/>
    <col min="12801" max="12801" width="12" style="21" customWidth="1"/>
    <col min="12802" max="12803" width="10" style="21" customWidth="1"/>
    <col min="12804" max="12804" width="16" style="21" customWidth="1"/>
    <col min="12805" max="12811" width="7" style="21" customWidth="1"/>
    <col min="12812" max="12812" width="10" style="21" customWidth="1"/>
    <col min="12813" max="12813" width="30" style="21" customWidth="1"/>
    <col min="12814" max="13056" width="8" style="21"/>
    <col min="13057" max="13057" width="12" style="21" customWidth="1"/>
    <col min="13058" max="13059" width="10" style="21" customWidth="1"/>
    <col min="13060" max="13060" width="16" style="21" customWidth="1"/>
    <col min="13061" max="13067" width="7" style="21" customWidth="1"/>
    <col min="13068" max="13068" width="10" style="21" customWidth="1"/>
    <col min="13069" max="13069" width="30" style="21" customWidth="1"/>
    <col min="13070" max="13312" width="8" style="21"/>
    <col min="13313" max="13313" width="12" style="21" customWidth="1"/>
    <col min="13314" max="13315" width="10" style="21" customWidth="1"/>
    <col min="13316" max="13316" width="16" style="21" customWidth="1"/>
    <col min="13317" max="13323" width="7" style="21" customWidth="1"/>
    <col min="13324" max="13324" width="10" style="21" customWidth="1"/>
    <col min="13325" max="13325" width="30" style="21" customWidth="1"/>
    <col min="13326" max="13568" width="8" style="21"/>
    <col min="13569" max="13569" width="12" style="21" customWidth="1"/>
    <col min="13570" max="13571" width="10" style="21" customWidth="1"/>
    <col min="13572" max="13572" width="16" style="21" customWidth="1"/>
    <col min="13573" max="13579" width="7" style="21" customWidth="1"/>
    <col min="13580" max="13580" width="10" style="21" customWidth="1"/>
    <col min="13581" max="13581" width="30" style="21" customWidth="1"/>
    <col min="13582" max="13824" width="8" style="21"/>
    <col min="13825" max="13825" width="12" style="21" customWidth="1"/>
    <col min="13826" max="13827" width="10" style="21" customWidth="1"/>
    <col min="13828" max="13828" width="16" style="21" customWidth="1"/>
    <col min="13829" max="13835" width="7" style="21" customWidth="1"/>
    <col min="13836" max="13836" width="10" style="21" customWidth="1"/>
    <col min="13837" max="13837" width="30" style="21" customWidth="1"/>
    <col min="13838" max="14080" width="8" style="21"/>
    <col min="14081" max="14081" width="12" style="21" customWidth="1"/>
    <col min="14082" max="14083" width="10" style="21" customWidth="1"/>
    <col min="14084" max="14084" width="16" style="21" customWidth="1"/>
    <col min="14085" max="14091" width="7" style="21" customWidth="1"/>
    <col min="14092" max="14092" width="10" style="21" customWidth="1"/>
    <col min="14093" max="14093" width="30" style="21" customWidth="1"/>
    <col min="14094" max="14336" width="8" style="21"/>
    <col min="14337" max="14337" width="12" style="21" customWidth="1"/>
    <col min="14338" max="14339" width="10" style="21" customWidth="1"/>
    <col min="14340" max="14340" width="16" style="21" customWidth="1"/>
    <col min="14341" max="14347" width="7" style="21" customWidth="1"/>
    <col min="14348" max="14348" width="10" style="21" customWidth="1"/>
    <col min="14349" max="14349" width="30" style="21" customWidth="1"/>
    <col min="14350" max="14592" width="8" style="21"/>
    <col min="14593" max="14593" width="12" style="21" customWidth="1"/>
    <col min="14594" max="14595" width="10" style="21" customWidth="1"/>
    <col min="14596" max="14596" width="16" style="21" customWidth="1"/>
    <col min="14597" max="14603" width="7" style="21" customWidth="1"/>
    <col min="14604" max="14604" width="10" style="21" customWidth="1"/>
    <col min="14605" max="14605" width="30" style="21" customWidth="1"/>
    <col min="14606" max="14848" width="8" style="21"/>
    <col min="14849" max="14849" width="12" style="21" customWidth="1"/>
    <col min="14850" max="14851" width="10" style="21" customWidth="1"/>
    <col min="14852" max="14852" width="16" style="21" customWidth="1"/>
    <col min="14853" max="14859" width="7" style="21" customWidth="1"/>
    <col min="14860" max="14860" width="10" style="21" customWidth="1"/>
    <col min="14861" max="14861" width="30" style="21" customWidth="1"/>
    <col min="14862" max="15104" width="8" style="21"/>
    <col min="15105" max="15105" width="12" style="21" customWidth="1"/>
    <col min="15106" max="15107" width="10" style="21" customWidth="1"/>
    <col min="15108" max="15108" width="16" style="21" customWidth="1"/>
    <col min="15109" max="15115" width="7" style="21" customWidth="1"/>
    <col min="15116" max="15116" width="10" style="21" customWidth="1"/>
    <col min="15117" max="15117" width="30" style="21" customWidth="1"/>
    <col min="15118" max="15360" width="8" style="21"/>
    <col min="15361" max="15361" width="12" style="21" customWidth="1"/>
    <col min="15362" max="15363" width="10" style="21" customWidth="1"/>
    <col min="15364" max="15364" width="16" style="21" customWidth="1"/>
    <col min="15365" max="15371" width="7" style="21" customWidth="1"/>
    <col min="15372" max="15372" width="10" style="21" customWidth="1"/>
    <col min="15373" max="15373" width="30" style="21" customWidth="1"/>
    <col min="15374" max="15616" width="8" style="21"/>
    <col min="15617" max="15617" width="12" style="21" customWidth="1"/>
    <col min="15618" max="15619" width="10" style="21" customWidth="1"/>
    <col min="15620" max="15620" width="16" style="21" customWidth="1"/>
    <col min="15621" max="15627" width="7" style="21" customWidth="1"/>
    <col min="15628" max="15628" width="10" style="21" customWidth="1"/>
    <col min="15629" max="15629" width="30" style="21" customWidth="1"/>
    <col min="15630" max="15872" width="8" style="21"/>
    <col min="15873" max="15873" width="12" style="21" customWidth="1"/>
    <col min="15874" max="15875" width="10" style="21" customWidth="1"/>
    <col min="15876" max="15876" width="16" style="21" customWidth="1"/>
    <col min="15877" max="15883" width="7" style="21" customWidth="1"/>
    <col min="15884" max="15884" width="10" style="21" customWidth="1"/>
    <col min="15885" max="15885" width="30" style="21" customWidth="1"/>
    <col min="15886" max="16128" width="8" style="21"/>
    <col min="16129" max="16129" width="12" style="21" customWidth="1"/>
    <col min="16130" max="16131" width="10" style="21" customWidth="1"/>
    <col min="16132" max="16132" width="16" style="21" customWidth="1"/>
    <col min="16133" max="16139" width="7" style="21" customWidth="1"/>
    <col min="16140" max="16140" width="10" style="21" customWidth="1"/>
    <col min="16141" max="16141" width="30" style="21" customWidth="1"/>
    <col min="16142" max="16384" width="8" style="21"/>
  </cols>
  <sheetData>
    <row r="1" spans="1:13" ht="26.25" customHeight="1" x14ac:dyDescent="0.3">
      <c r="A1" s="146" t="s">
        <v>52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</row>
    <row r="2" spans="1:13" s="22" customFormat="1" ht="11.25" customHeight="1" x14ac:dyDescent="0.3">
      <c r="A2" s="145" t="s">
        <v>53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</row>
    <row r="3" spans="1:13" s="22" customFormat="1" ht="11.25" customHeight="1" x14ac:dyDescent="0.3">
      <c r="A3" s="145" t="s">
        <v>54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</row>
    <row r="4" spans="1:13" s="22" customFormat="1" ht="11.25" customHeight="1" x14ac:dyDescent="0.3">
      <c r="A4" s="145" t="s">
        <v>55</v>
      </c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</row>
    <row r="5" spans="1:13" s="22" customFormat="1" ht="11.25" customHeight="1" x14ac:dyDescent="0.3">
      <c r="A5" s="145" t="s">
        <v>56</v>
      </c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</row>
    <row r="6" spans="1:13" s="22" customFormat="1" ht="11.25" customHeight="1" thickBot="1" x14ac:dyDescent="0.35">
      <c r="A6" s="145" t="s">
        <v>57</v>
      </c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</row>
    <row r="7" spans="1:13" ht="10.5" customHeight="1" thickBot="1" x14ac:dyDescent="0.35">
      <c r="A7" s="147" t="s">
        <v>22</v>
      </c>
      <c r="B7" s="147" t="s">
        <v>23</v>
      </c>
      <c r="C7" s="147" t="s">
        <v>24</v>
      </c>
      <c r="D7" s="147" t="s">
        <v>25</v>
      </c>
      <c r="E7" s="147" t="s">
        <v>26</v>
      </c>
      <c r="F7" s="147"/>
      <c r="G7" s="147"/>
      <c r="H7" s="147"/>
      <c r="I7" s="147"/>
      <c r="J7" s="147"/>
      <c r="K7" s="147"/>
      <c r="L7" s="147" t="s">
        <v>27</v>
      </c>
      <c r="M7" s="147" t="s">
        <v>28</v>
      </c>
    </row>
    <row r="8" spans="1:13" ht="10.5" customHeight="1" thickBot="1" x14ac:dyDescent="0.35">
      <c r="A8" s="147"/>
      <c r="B8" s="147"/>
      <c r="C8" s="147"/>
      <c r="D8" s="147"/>
      <c r="E8" s="23" t="s">
        <v>29</v>
      </c>
      <c r="F8" s="23" t="s">
        <v>30</v>
      </c>
      <c r="G8" s="23" t="s">
        <v>31</v>
      </c>
      <c r="H8" s="23" t="s">
        <v>32</v>
      </c>
      <c r="I8" s="23" t="s">
        <v>33</v>
      </c>
      <c r="J8" s="23" t="s">
        <v>34</v>
      </c>
      <c r="K8" s="23" t="s">
        <v>35</v>
      </c>
      <c r="L8" s="147"/>
      <c r="M8" s="147"/>
    </row>
    <row r="9" spans="1:13" ht="10.5" customHeight="1" thickBot="1" x14ac:dyDescent="0.35">
      <c r="A9" s="148" t="s">
        <v>36</v>
      </c>
      <c r="B9" s="151" t="s">
        <v>58</v>
      </c>
      <c r="C9" s="24" t="s">
        <v>37</v>
      </c>
      <c r="D9" s="25" t="s">
        <v>59</v>
      </c>
      <c r="E9" s="26"/>
      <c r="F9" s="27">
        <v>4700</v>
      </c>
      <c r="G9" s="27"/>
      <c r="H9" s="27">
        <v>9400</v>
      </c>
      <c r="I9" s="27">
        <v>9400</v>
      </c>
      <c r="J9" s="27">
        <v>4700</v>
      </c>
      <c r="K9" s="28">
        <f>SUM($D$9:$J$9)</f>
        <v>28200</v>
      </c>
      <c r="L9" s="24" t="s">
        <v>39</v>
      </c>
      <c r="M9" s="29" t="s">
        <v>60</v>
      </c>
    </row>
    <row r="10" spans="1:13" ht="10.5" customHeight="1" thickBot="1" x14ac:dyDescent="0.35">
      <c r="A10" s="149"/>
      <c r="B10" s="152" t="s">
        <v>58</v>
      </c>
      <c r="C10" s="24" t="s">
        <v>37</v>
      </c>
      <c r="D10" s="25" t="s">
        <v>38</v>
      </c>
      <c r="E10" s="26"/>
      <c r="F10" s="27">
        <v>4700</v>
      </c>
      <c r="G10" s="27"/>
      <c r="H10" s="27">
        <v>9400</v>
      </c>
      <c r="I10" s="27">
        <v>9400</v>
      </c>
      <c r="J10" s="27">
        <v>4700</v>
      </c>
      <c r="K10" s="28">
        <f>SUM($D$10:$J$10)</f>
        <v>28200</v>
      </c>
      <c r="L10" s="24" t="s">
        <v>39</v>
      </c>
      <c r="M10" s="29" t="s">
        <v>60</v>
      </c>
    </row>
    <row r="11" spans="1:13" ht="10.5" customHeight="1" thickBot="1" x14ac:dyDescent="0.35">
      <c r="A11" s="150"/>
      <c r="B11" s="147" t="s">
        <v>40</v>
      </c>
      <c r="C11" s="147"/>
      <c r="D11" s="147"/>
      <c r="E11" s="30">
        <f>$E$9+$E$10</f>
        <v>0</v>
      </c>
      <c r="F11" s="30">
        <f>$F$9+$F$10</f>
        <v>9400</v>
      </c>
      <c r="G11" s="30">
        <f>$G$9+$G$10</f>
        <v>0</v>
      </c>
      <c r="H11" s="30">
        <f>$H$9+$H$10</f>
        <v>18800</v>
      </c>
      <c r="I11" s="30">
        <f>$I$9+$I$10</f>
        <v>18800</v>
      </c>
      <c r="J11" s="30">
        <f>$J$9+$J$10</f>
        <v>9400</v>
      </c>
      <c r="K11" s="30">
        <f>SUM($D$11:$J$11)</f>
        <v>56400</v>
      </c>
      <c r="L11" s="31"/>
      <c r="M11" s="31"/>
    </row>
    <row r="12" spans="1:13" ht="10.5" customHeight="1" x14ac:dyDescent="0.3">
      <c r="A12" s="148" t="s">
        <v>36</v>
      </c>
      <c r="B12" s="151" t="s">
        <v>61</v>
      </c>
      <c r="C12" s="32" t="s">
        <v>37</v>
      </c>
      <c r="D12" s="33" t="s">
        <v>38</v>
      </c>
      <c r="E12" s="34"/>
      <c r="F12" s="35">
        <v>120</v>
      </c>
      <c r="G12" s="35"/>
      <c r="H12" s="35">
        <v>240</v>
      </c>
      <c r="I12" s="35">
        <v>240</v>
      </c>
      <c r="J12" s="35">
        <v>120</v>
      </c>
      <c r="K12" s="36">
        <f>SUM($D$12:$J$12)</f>
        <v>720</v>
      </c>
      <c r="L12" s="32"/>
      <c r="M12" s="153" t="s">
        <v>62</v>
      </c>
    </row>
    <row r="13" spans="1:13" ht="10.5" customHeight="1" thickBot="1" x14ac:dyDescent="0.35">
      <c r="A13" s="149"/>
      <c r="B13" s="152" t="s">
        <v>61</v>
      </c>
      <c r="C13" s="37" t="s">
        <v>37</v>
      </c>
      <c r="D13" s="38" t="s">
        <v>59</v>
      </c>
      <c r="E13" s="39"/>
      <c r="F13" s="40">
        <v>180</v>
      </c>
      <c r="G13" s="40"/>
      <c r="H13" s="40">
        <v>360</v>
      </c>
      <c r="I13" s="40">
        <v>360</v>
      </c>
      <c r="J13" s="40">
        <v>180</v>
      </c>
      <c r="K13" s="41">
        <f>SUM($D$13:$J$13)</f>
        <v>1080</v>
      </c>
      <c r="L13" s="37"/>
      <c r="M13" s="154" t="s">
        <v>62</v>
      </c>
    </row>
    <row r="14" spans="1:13" ht="10.5" customHeight="1" thickBot="1" x14ac:dyDescent="0.35">
      <c r="A14" s="150"/>
      <c r="B14" s="147" t="s">
        <v>40</v>
      </c>
      <c r="C14" s="147"/>
      <c r="D14" s="147"/>
      <c r="E14" s="30">
        <f>$E$12+$E$13</f>
        <v>0</v>
      </c>
      <c r="F14" s="30">
        <f>$F$12+$F$13</f>
        <v>300</v>
      </c>
      <c r="G14" s="30">
        <f>$G$12+$G$13</f>
        <v>0</v>
      </c>
      <c r="H14" s="30">
        <f>$H$12+$H$13</f>
        <v>600</v>
      </c>
      <c r="I14" s="30">
        <f>$I$12+$I$13</f>
        <v>600</v>
      </c>
      <c r="J14" s="30">
        <f>$J$12+$J$13</f>
        <v>300</v>
      </c>
      <c r="K14" s="30">
        <f>SUM($D$14:$J$14)</f>
        <v>1800</v>
      </c>
      <c r="L14" s="31"/>
      <c r="M14" s="31"/>
    </row>
    <row r="15" spans="1:13" ht="10.5" customHeight="1" thickBot="1" x14ac:dyDescent="0.35">
      <c r="A15" s="148" t="s">
        <v>44</v>
      </c>
      <c r="B15" s="151" t="s">
        <v>63</v>
      </c>
      <c r="C15" s="24" t="s">
        <v>45</v>
      </c>
      <c r="D15" s="25" t="s">
        <v>64</v>
      </c>
      <c r="E15" s="26">
        <v>2176</v>
      </c>
      <c r="F15" s="27"/>
      <c r="G15" s="27">
        <v>2176</v>
      </c>
      <c r="H15" s="27">
        <v>4352</v>
      </c>
      <c r="I15" s="27">
        <v>4352</v>
      </c>
      <c r="J15" s="27">
        <v>2176</v>
      </c>
      <c r="K15" s="28">
        <f>SUM($D$15:$J$15)</f>
        <v>15232</v>
      </c>
      <c r="L15" s="24" t="s">
        <v>43</v>
      </c>
      <c r="M15" s="29" t="s">
        <v>60</v>
      </c>
    </row>
    <row r="16" spans="1:13" ht="10.5" customHeight="1" thickBot="1" x14ac:dyDescent="0.35">
      <c r="A16" s="149"/>
      <c r="B16" s="149" t="s">
        <v>63</v>
      </c>
      <c r="C16" s="24" t="s">
        <v>45</v>
      </c>
      <c r="D16" s="25" t="s">
        <v>46</v>
      </c>
      <c r="E16" s="26">
        <v>2176</v>
      </c>
      <c r="F16" s="27"/>
      <c r="G16" s="27">
        <v>2176</v>
      </c>
      <c r="H16" s="27">
        <v>4352</v>
      </c>
      <c r="I16" s="27">
        <v>4352</v>
      </c>
      <c r="J16" s="27">
        <v>2176</v>
      </c>
      <c r="K16" s="28">
        <f>SUM($D$16:$J$16)</f>
        <v>15232</v>
      </c>
      <c r="L16" s="24" t="s">
        <v>43</v>
      </c>
      <c r="M16" s="29" t="s">
        <v>60</v>
      </c>
    </row>
    <row r="17" spans="1:13" ht="10.5" customHeight="1" thickBot="1" x14ac:dyDescent="0.35">
      <c r="A17" s="149"/>
      <c r="B17" s="152" t="s">
        <v>63</v>
      </c>
      <c r="C17" s="24" t="s">
        <v>45</v>
      </c>
      <c r="D17" s="25" t="s">
        <v>47</v>
      </c>
      <c r="E17" s="26">
        <v>2016</v>
      </c>
      <c r="F17" s="27"/>
      <c r="G17" s="27">
        <v>2016</v>
      </c>
      <c r="H17" s="27">
        <v>4032</v>
      </c>
      <c r="I17" s="27">
        <v>4032</v>
      </c>
      <c r="J17" s="27">
        <v>2016</v>
      </c>
      <c r="K17" s="28">
        <f>SUM($D$17:$J$17)</f>
        <v>14112</v>
      </c>
      <c r="L17" s="24" t="s">
        <v>43</v>
      </c>
      <c r="M17" s="29" t="s">
        <v>60</v>
      </c>
    </row>
    <row r="18" spans="1:13" ht="10.5" customHeight="1" thickBot="1" x14ac:dyDescent="0.35">
      <c r="A18" s="150"/>
      <c r="B18" s="147" t="s">
        <v>40</v>
      </c>
      <c r="C18" s="147"/>
      <c r="D18" s="147"/>
      <c r="E18" s="30">
        <f>$E$15+$E$16+$E$17</f>
        <v>6368</v>
      </c>
      <c r="F18" s="30">
        <f>$F$15+$F$16+$F$17</f>
        <v>0</v>
      </c>
      <c r="G18" s="30">
        <f>$G$15+$G$16+$G$17</f>
        <v>6368</v>
      </c>
      <c r="H18" s="30">
        <f>$H$15+$H$16+$H$17</f>
        <v>12736</v>
      </c>
      <c r="I18" s="30">
        <f>$I$15+$I$16+$I$17</f>
        <v>12736</v>
      </c>
      <c r="J18" s="30">
        <f>$J$15+$J$16+$J$17</f>
        <v>6368</v>
      </c>
      <c r="K18" s="30">
        <f>SUM($D$18:$J$18)</f>
        <v>44576</v>
      </c>
      <c r="L18" s="31"/>
      <c r="M18" s="31"/>
    </row>
    <row r="19" spans="1:13" ht="10.5" customHeight="1" thickBot="1" x14ac:dyDescent="0.35">
      <c r="A19" s="148" t="s">
        <v>44</v>
      </c>
      <c r="B19" s="151" t="s">
        <v>65</v>
      </c>
      <c r="C19" s="24" t="s">
        <v>41</v>
      </c>
      <c r="D19" s="25" t="s">
        <v>42</v>
      </c>
      <c r="E19" s="26">
        <v>6016</v>
      </c>
      <c r="F19" s="27"/>
      <c r="G19" s="27">
        <v>6016</v>
      </c>
      <c r="H19" s="27">
        <v>12032</v>
      </c>
      <c r="I19" s="27">
        <v>12032</v>
      </c>
      <c r="J19" s="27">
        <v>6016</v>
      </c>
      <c r="K19" s="28">
        <f>SUM($D$19:$J$19)</f>
        <v>42112</v>
      </c>
      <c r="L19" s="24" t="s">
        <v>43</v>
      </c>
      <c r="M19" s="29" t="s">
        <v>60</v>
      </c>
    </row>
    <row r="20" spans="1:13" ht="10.5" customHeight="1" thickBot="1" x14ac:dyDescent="0.35">
      <c r="A20" s="149"/>
      <c r="B20" s="152" t="s">
        <v>65</v>
      </c>
      <c r="C20" s="24" t="s">
        <v>41</v>
      </c>
      <c r="D20" s="25" t="s">
        <v>66</v>
      </c>
      <c r="E20" s="26">
        <v>6016</v>
      </c>
      <c r="F20" s="27"/>
      <c r="G20" s="27">
        <v>6016</v>
      </c>
      <c r="H20" s="27">
        <v>12032</v>
      </c>
      <c r="I20" s="27">
        <v>12032</v>
      </c>
      <c r="J20" s="27">
        <v>6016</v>
      </c>
      <c r="K20" s="28">
        <f>SUM($D$20:$J$20)</f>
        <v>42112</v>
      </c>
      <c r="L20" s="24" t="s">
        <v>43</v>
      </c>
      <c r="M20" s="29" t="s">
        <v>60</v>
      </c>
    </row>
    <row r="21" spans="1:13" ht="10.5" customHeight="1" thickBot="1" x14ac:dyDescent="0.35">
      <c r="A21" s="150"/>
      <c r="B21" s="147" t="s">
        <v>40</v>
      </c>
      <c r="C21" s="147"/>
      <c r="D21" s="147"/>
      <c r="E21" s="30">
        <f>$E$19+$E$20</f>
        <v>12032</v>
      </c>
      <c r="F21" s="30">
        <f>$F$19+$F$20</f>
        <v>0</v>
      </c>
      <c r="G21" s="30">
        <f>$G$19+$G$20</f>
        <v>12032</v>
      </c>
      <c r="H21" s="30">
        <f>$H$19+$H$20</f>
        <v>24064</v>
      </c>
      <c r="I21" s="30">
        <f>$I$19+$I$20</f>
        <v>24064</v>
      </c>
      <c r="J21" s="30">
        <f>$J$19+$J$20</f>
        <v>12032</v>
      </c>
      <c r="K21" s="30">
        <f>SUM($D$21:$J$21)</f>
        <v>84224</v>
      </c>
      <c r="L21" s="31"/>
      <c r="M21" s="31"/>
    </row>
    <row r="22" spans="1:13" ht="21" customHeight="1" thickBot="1" x14ac:dyDescent="0.35">
      <c r="A22" s="148" t="s">
        <v>44</v>
      </c>
      <c r="B22" s="42" t="s">
        <v>67</v>
      </c>
      <c r="C22" s="24" t="s">
        <v>45</v>
      </c>
      <c r="D22" s="25" t="s">
        <v>47</v>
      </c>
      <c r="E22" s="26">
        <v>48</v>
      </c>
      <c r="F22" s="27"/>
      <c r="G22" s="27">
        <v>48</v>
      </c>
      <c r="H22" s="27">
        <v>112</v>
      </c>
      <c r="I22" s="27">
        <v>112</v>
      </c>
      <c r="J22" s="27">
        <v>48</v>
      </c>
      <c r="K22" s="28">
        <f>SUM($D$22:$J$22)</f>
        <v>368</v>
      </c>
      <c r="L22" s="24"/>
      <c r="M22" s="29" t="s">
        <v>62</v>
      </c>
    </row>
    <row r="23" spans="1:13" ht="10.5" customHeight="1" thickBot="1" x14ac:dyDescent="0.35">
      <c r="A23" s="150"/>
      <c r="B23" s="147" t="s">
        <v>40</v>
      </c>
      <c r="C23" s="147"/>
      <c r="D23" s="147"/>
      <c r="E23" s="30">
        <f>$E$22</f>
        <v>48</v>
      </c>
      <c r="F23" s="30">
        <f>$F$22</f>
        <v>0</v>
      </c>
      <c r="G23" s="30">
        <f>$G$22</f>
        <v>48</v>
      </c>
      <c r="H23" s="30">
        <f>$H$22</f>
        <v>112</v>
      </c>
      <c r="I23" s="30">
        <f>$I$22</f>
        <v>112</v>
      </c>
      <c r="J23" s="30">
        <f>$J$22</f>
        <v>48</v>
      </c>
      <c r="K23" s="30">
        <f>SUM($D$23:$J$23)</f>
        <v>368</v>
      </c>
      <c r="L23" s="31"/>
      <c r="M23" s="31"/>
    </row>
    <row r="24" spans="1:13" ht="10.5" customHeight="1" x14ac:dyDescent="0.3">
      <c r="A24" s="148" t="s">
        <v>44</v>
      </c>
      <c r="B24" s="151" t="s">
        <v>68</v>
      </c>
      <c r="C24" s="32" t="s">
        <v>41</v>
      </c>
      <c r="D24" s="33" t="s">
        <v>66</v>
      </c>
      <c r="E24" s="34">
        <v>112</v>
      </c>
      <c r="F24" s="35"/>
      <c r="G24" s="35">
        <v>112</v>
      </c>
      <c r="H24" s="35">
        <v>224</v>
      </c>
      <c r="I24" s="35">
        <v>224</v>
      </c>
      <c r="J24" s="35">
        <v>112</v>
      </c>
      <c r="K24" s="36">
        <f>SUM($D$24:$J$24)</f>
        <v>784</v>
      </c>
      <c r="L24" s="32"/>
      <c r="M24" s="153" t="s">
        <v>62</v>
      </c>
    </row>
    <row r="25" spans="1:13" ht="10.5" customHeight="1" thickBot="1" x14ac:dyDescent="0.35">
      <c r="A25" s="149"/>
      <c r="B25" s="152" t="s">
        <v>68</v>
      </c>
      <c r="C25" s="37" t="s">
        <v>41</v>
      </c>
      <c r="D25" s="38" t="s">
        <v>42</v>
      </c>
      <c r="E25" s="39">
        <v>160</v>
      </c>
      <c r="F25" s="40"/>
      <c r="G25" s="40">
        <v>160</v>
      </c>
      <c r="H25" s="40">
        <v>320</v>
      </c>
      <c r="I25" s="40">
        <v>320</v>
      </c>
      <c r="J25" s="40">
        <v>160</v>
      </c>
      <c r="K25" s="41">
        <f>SUM($D$25:$J$25)</f>
        <v>1120</v>
      </c>
      <c r="L25" s="37"/>
      <c r="M25" s="154" t="s">
        <v>62</v>
      </c>
    </row>
    <row r="26" spans="1:13" ht="10.5" customHeight="1" thickBot="1" x14ac:dyDescent="0.35">
      <c r="A26" s="150"/>
      <c r="B26" s="147" t="s">
        <v>40</v>
      </c>
      <c r="C26" s="147"/>
      <c r="D26" s="147"/>
      <c r="E26" s="30">
        <f>$E$24+$E$25</f>
        <v>272</v>
      </c>
      <c r="F26" s="30">
        <f>$F$24+$F$25</f>
        <v>0</v>
      </c>
      <c r="G26" s="30">
        <f>$G$24+$G$25</f>
        <v>272</v>
      </c>
      <c r="H26" s="30">
        <f>$H$24+$H$25</f>
        <v>544</v>
      </c>
      <c r="I26" s="30">
        <f>$I$24+$I$25</f>
        <v>544</v>
      </c>
      <c r="J26" s="30">
        <f>$J$24+$J$25</f>
        <v>272</v>
      </c>
      <c r="K26" s="30">
        <f>SUM($D$26:$J$26)</f>
        <v>1904</v>
      </c>
      <c r="L26" s="31"/>
      <c r="M26" s="31"/>
    </row>
    <row r="27" spans="1:13" ht="21" customHeight="1" thickBot="1" x14ac:dyDescent="0.35">
      <c r="A27" s="148" t="s">
        <v>48</v>
      </c>
      <c r="B27" s="42" t="s">
        <v>63</v>
      </c>
      <c r="C27" s="24" t="s">
        <v>45</v>
      </c>
      <c r="D27" s="25" t="s">
        <v>49</v>
      </c>
      <c r="E27" s="26">
        <v>10016</v>
      </c>
      <c r="F27" s="27"/>
      <c r="G27" s="27">
        <v>10016</v>
      </c>
      <c r="H27" s="27">
        <v>20032</v>
      </c>
      <c r="I27" s="27">
        <v>20032</v>
      </c>
      <c r="J27" s="27">
        <v>10016</v>
      </c>
      <c r="K27" s="28">
        <f>SUM($D$27:$J$27)</f>
        <v>70112</v>
      </c>
      <c r="L27" s="24" t="s">
        <v>43</v>
      </c>
      <c r="M27" s="29" t="s">
        <v>60</v>
      </c>
    </row>
    <row r="28" spans="1:13" ht="10.5" customHeight="1" thickBot="1" x14ac:dyDescent="0.35">
      <c r="A28" s="150"/>
      <c r="B28" s="147" t="s">
        <v>40</v>
      </c>
      <c r="C28" s="147"/>
      <c r="D28" s="147"/>
      <c r="E28" s="30">
        <f>$E$27</f>
        <v>10016</v>
      </c>
      <c r="F28" s="30">
        <f>$F$27</f>
        <v>0</v>
      </c>
      <c r="G28" s="30">
        <f>$G$27</f>
        <v>10016</v>
      </c>
      <c r="H28" s="30">
        <f>$H$27</f>
        <v>20032</v>
      </c>
      <c r="I28" s="30">
        <f>$I$27</f>
        <v>20032</v>
      </c>
      <c r="J28" s="30">
        <f>$J$27</f>
        <v>10016</v>
      </c>
      <c r="K28" s="30">
        <f>SUM($D$28:$J$28)</f>
        <v>70112</v>
      </c>
      <c r="L28" s="31"/>
      <c r="M28" s="31"/>
    </row>
    <row r="29" spans="1:13" ht="21" customHeight="1" thickBot="1" x14ac:dyDescent="0.35">
      <c r="A29" s="148" t="s">
        <v>48</v>
      </c>
      <c r="B29" s="42" t="s">
        <v>67</v>
      </c>
      <c r="C29" s="24" t="s">
        <v>45</v>
      </c>
      <c r="D29" s="25" t="s">
        <v>49</v>
      </c>
      <c r="E29" s="26">
        <v>112</v>
      </c>
      <c r="F29" s="27"/>
      <c r="G29" s="27">
        <v>112</v>
      </c>
      <c r="H29" s="27">
        <v>224</v>
      </c>
      <c r="I29" s="27">
        <v>224</v>
      </c>
      <c r="J29" s="27">
        <v>112</v>
      </c>
      <c r="K29" s="28">
        <f>SUM($D$29:$J$29)</f>
        <v>784</v>
      </c>
      <c r="L29" s="24"/>
      <c r="M29" s="29" t="s">
        <v>62</v>
      </c>
    </row>
    <row r="30" spans="1:13" ht="10.5" customHeight="1" thickBot="1" x14ac:dyDescent="0.35">
      <c r="A30" s="150"/>
      <c r="B30" s="147" t="s">
        <v>40</v>
      </c>
      <c r="C30" s="147"/>
      <c r="D30" s="147"/>
      <c r="E30" s="30">
        <f>$E$29</f>
        <v>112</v>
      </c>
      <c r="F30" s="30">
        <f>$F$29</f>
        <v>0</v>
      </c>
      <c r="G30" s="30">
        <f>$G$29</f>
        <v>112</v>
      </c>
      <c r="H30" s="30">
        <f>$H$29</f>
        <v>224</v>
      </c>
      <c r="I30" s="30">
        <f>$I$29</f>
        <v>224</v>
      </c>
      <c r="J30" s="30">
        <f>$J$29</f>
        <v>112</v>
      </c>
      <c r="K30" s="30">
        <f>SUM($D$30:$J$30)</f>
        <v>784</v>
      </c>
      <c r="L30" s="31"/>
      <c r="M30" s="31"/>
    </row>
    <row r="31" spans="1:13" ht="10.5" customHeight="1" thickBot="1" x14ac:dyDescent="0.35">
      <c r="A31" s="147" t="s">
        <v>50</v>
      </c>
      <c r="B31" s="147"/>
      <c r="C31" s="147"/>
      <c r="D31" s="23"/>
      <c r="E31" s="30">
        <f>$E$11+$E$14+$E$18+$E$21+$E$23+$E$26+$E$28+$E$30</f>
        <v>28848</v>
      </c>
      <c r="F31" s="30">
        <f>$F$11+$F$14+$F$18+$F$21+$F$23+$F$26+$F$28+$F$30</f>
        <v>9700</v>
      </c>
      <c r="G31" s="30">
        <f>$G$11+$G$14+$G$18+$G$21+$G$23+$G$26+$G$28+$G$30</f>
        <v>28848</v>
      </c>
      <c r="H31" s="30">
        <f>$H$11+$H$14+$H$18+$H$21+$H$23+$H$26+$H$28+$H$30</f>
        <v>77112</v>
      </c>
      <c r="I31" s="30">
        <f>$I$11+$I$14+$I$18+$I$21+$I$23+$I$26+$I$28+$I$30</f>
        <v>77112</v>
      </c>
      <c r="J31" s="30">
        <f>$J$11+$J$14+$J$18+$J$21+$J$23+$J$26+$J$28+$J$30</f>
        <v>38548</v>
      </c>
      <c r="K31" s="30">
        <f>SUM($D$31:$J$31)</f>
        <v>260168</v>
      </c>
      <c r="L31" s="31"/>
      <c r="M31" s="31"/>
    </row>
    <row r="32" spans="1:13" ht="10.5" customHeight="1" thickBot="1" x14ac:dyDescent="0.35">
      <c r="A32" s="165"/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65"/>
    </row>
    <row r="33" spans="1:13" ht="10.5" customHeight="1" thickBot="1" x14ac:dyDescent="0.35">
      <c r="A33" s="147" t="s">
        <v>69</v>
      </c>
      <c r="B33" s="147"/>
      <c r="C33" s="23" t="s">
        <v>24</v>
      </c>
      <c r="D33" s="23" t="s">
        <v>25</v>
      </c>
      <c r="E33" s="23" t="s">
        <v>29</v>
      </c>
      <c r="F33" s="23" t="s">
        <v>30</v>
      </c>
      <c r="G33" s="23" t="s">
        <v>31</v>
      </c>
      <c r="H33" s="23" t="s">
        <v>32</v>
      </c>
      <c r="I33" s="23" t="s">
        <v>33</v>
      </c>
      <c r="J33" s="23" t="s">
        <v>34</v>
      </c>
      <c r="K33" s="23" t="s">
        <v>35</v>
      </c>
      <c r="L33" s="23" t="s">
        <v>70</v>
      </c>
      <c r="M33" s="23" t="s">
        <v>28</v>
      </c>
    </row>
    <row r="34" spans="1:13" ht="10.5" customHeight="1" x14ac:dyDescent="0.3">
      <c r="A34" s="155"/>
      <c r="B34" s="156"/>
      <c r="C34" s="43" t="s">
        <v>37</v>
      </c>
      <c r="D34" s="43" t="s">
        <v>71</v>
      </c>
      <c r="E34" s="34"/>
      <c r="F34" s="44">
        <v>4820</v>
      </c>
      <c r="G34" s="35"/>
      <c r="H34" s="44">
        <v>9640</v>
      </c>
      <c r="I34" s="44">
        <v>9640</v>
      </c>
      <c r="J34" s="44">
        <v>4820</v>
      </c>
      <c r="K34" s="36">
        <f>SUM($D$34:$J$34)</f>
        <v>28920</v>
      </c>
      <c r="L34" s="45">
        <v>54080.4</v>
      </c>
      <c r="M34" s="153"/>
    </row>
    <row r="35" spans="1:13" ht="10.5" customHeight="1" x14ac:dyDescent="0.3">
      <c r="A35" s="157"/>
      <c r="B35" s="158"/>
      <c r="C35" s="46" t="s">
        <v>37</v>
      </c>
      <c r="D35" s="46" t="s">
        <v>72</v>
      </c>
      <c r="E35" s="47"/>
      <c r="F35" s="48">
        <v>4880</v>
      </c>
      <c r="G35" s="49"/>
      <c r="H35" s="48">
        <v>9760</v>
      </c>
      <c r="I35" s="48">
        <v>9760</v>
      </c>
      <c r="J35" s="48">
        <v>4880</v>
      </c>
      <c r="K35" s="50">
        <f>SUM($D$35:$J$35)</f>
        <v>29280</v>
      </c>
      <c r="L35" s="51">
        <v>54753.599999999999</v>
      </c>
      <c r="M35" s="163"/>
    </row>
    <row r="36" spans="1:13" s="59" customFormat="1" ht="10.5" customHeight="1" x14ac:dyDescent="0.3">
      <c r="A36" s="157"/>
      <c r="B36" s="158"/>
      <c r="C36" s="54" t="s">
        <v>45</v>
      </c>
      <c r="D36" s="54" t="s">
        <v>17</v>
      </c>
      <c r="E36" s="55">
        <v>10128</v>
      </c>
      <c r="F36" s="56"/>
      <c r="G36" s="56">
        <v>10128</v>
      </c>
      <c r="H36" s="56">
        <v>20256</v>
      </c>
      <c r="I36" s="56">
        <v>20256</v>
      </c>
      <c r="J36" s="56">
        <v>10128</v>
      </c>
      <c r="K36" s="57">
        <f>SUM($D$36:$J$36)</f>
        <v>70896</v>
      </c>
      <c r="L36" s="58">
        <v>129739.68</v>
      </c>
      <c r="M36" s="163"/>
    </row>
    <row r="37" spans="1:13" s="59" customFormat="1" ht="10.5" customHeight="1" x14ac:dyDescent="0.3">
      <c r="A37" s="157"/>
      <c r="B37" s="158"/>
      <c r="C37" s="54" t="s">
        <v>45</v>
      </c>
      <c r="D37" s="54" t="s">
        <v>51</v>
      </c>
      <c r="E37" s="55">
        <v>2176</v>
      </c>
      <c r="F37" s="56"/>
      <c r="G37" s="56">
        <v>2176</v>
      </c>
      <c r="H37" s="56">
        <v>4352</v>
      </c>
      <c r="I37" s="56">
        <v>4352</v>
      </c>
      <c r="J37" s="56">
        <v>2176</v>
      </c>
      <c r="K37" s="57">
        <f>SUM($D$37:$J$37)</f>
        <v>15232</v>
      </c>
      <c r="L37" s="58">
        <v>27874.560000000001</v>
      </c>
      <c r="M37" s="163"/>
    </row>
    <row r="38" spans="1:13" s="59" customFormat="1" ht="10.5" customHeight="1" x14ac:dyDescent="0.3">
      <c r="A38" s="157"/>
      <c r="B38" s="158"/>
      <c r="C38" s="54" t="s">
        <v>45</v>
      </c>
      <c r="D38" s="54" t="s">
        <v>20</v>
      </c>
      <c r="E38" s="55">
        <v>2176</v>
      </c>
      <c r="F38" s="56"/>
      <c r="G38" s="56">
        <v>2176</v>
      </c>
      <c r="H38" s="56">
        <v>4352</v>
      </c>
      <c r="I38" s="56">
        <v>4352</v>
      </c>
      <c r="J38" s="56">
        <v>2176</v>
      </c>
      <c r="K38" s="57">
        <f>SUM($D$38:$J$38)</f>
        <v>15232</v>
      </c>
      <c r="L38" s="58">
        <v>27874.560000000001</v>
      </c>
      <c r="M38" s="163"/>
    </row>
    <row r="39" spans="1:13" s="59" customFormat="1" ht="10.5" customHeight="1" x14ac:dyDescent="0.3">
      <c r="A39" s="157"/>
      <c r="B39" s="158"/>
      <c r="C39" s="54" t="s">
        <v>45</v>
      </c>
      <c r="D39" s="54" t="s">
        <v>21</v>
      </c>
      <c r="E39" s="55">
        <v>2064</v>
      </c>
      <c r="F39" s="56"/>
      <c r="G39" s="56">
        <v>2064</v>
      </c>
      <c r="H39" s="56">
        <v>4144</v>
      </c>
      <c r="I39" s="56">
        <v>4144</v>
      </c>
      <c r="J39" s="56">
        <v>2064</v>
      </c>
      <c r="K39" s="57">
        <f>SUM($D$39:$J$39)</f>
        <v>14480</v>
      </c>
      <c r="L39" s="58">
        <v>26498.400000000001</v>
      </c>
      <c r="M39" s="163"/>
    </row>
    <row r="40" spans="1:13" s="76" customFormat="1" ht="10.5" customHeight="1" x14ac:dyDescent="0.3">
      <c r="A40" s="157"/>
      <c r="B40" s="158"/>
      <c r="C40" s="71">
        <v>172782</v>
      </c>
      <c r="D40" s="71" t="s">
        <v>73</v>
      </c>
      <c r="E40" s="72">
        <v>6128</v>
      </c>
      <c r="F40" s="73"/>
      <c r="G40" s="73">
        <v>6128</v>
      </c>
      <c r="H40" s="73">
        <v>12256</v>
      </c>
      <c r="I40" s="73">
        <v>12256</v>
      </c>
      <c r="J40" s="73">
        <v>6128</v>
      </c>
      <c r="K40" s="74">
        <f>SUM($D$40:$J$40)</f>
        <v>42896</v>
      </c>
      <c r="L40" s="75">
        <v>78499.679999999993</v>
      </c>
      <c r="M40" s="163"/>
    </row>
    <row r="41" spans="1:13" s="76" customFormat="1" ht="10.5" customHeight="1" thickBot="1" x14ac:dyDescent="0.35">
      <c r="A41" s="159"/>
      <c r="B41" s="160"/>
      <c r="C41" s="77" t="s">
        <v>41</v>
      </c>
      <c r="D41" s="77" t="s">
        <v>18</v>
      </c>
      <c r="E41" s="78">
        <v>6176</v>
      </c>
      <c r="F41" s="79"/>
      <c r="G41" s="79">
        <v>6176</v>
      </c>
      <c r="H41" s="79">
        <v>12352</v>
      </c>
      <c r="I41" s="79">
        <v>12352</v>
      </c>
      <c r="J41" s="79">
        <v>6176</v>
      </c>
      <c r="K41" s="80">
        <f>SUM($D$41:$J$41)</f>
        <v>43232</v>
      </c>
      <c r="L41" s="81">
        <v>79114.559999999998</v>
      </c>
      <c r="M41" s="154"/>
    </row>
    <row r="42" spans="1:13" ht="10.5" customHeight="1" thickBot="1" x14ac:dyDescent="0.35">
      <c r="A42" s="161"/>
      <c r="B42" s="162"/>
      <c r="C42" s="164" t="s">
        <v>40</v>
      </c>
      <c r="D42" s="162"/>
      <c r="E42" s="30">
        <f t="shared" ref="E42:J42" si="0">SUM(E$34:E$41)</f>
        <v>28848</v>
      </c>
      <c r="F42" s="30">
        <f t="shared" si="0"/>
        <v>9700</v>
      </c>
      <c r="G42" s="30">
        <f t="shared" si="0"/>
        <v>28848</v>
      </c>
      <c r="H42" s="30">
        <f t="shared" si="0"/>
        <v>77112</v>
      </c>
      <c r="I42" s="30">
        <f t="shared" si="0"/>
        <v>77112</v>
      </c>
      <c r="J42" s="30">
        <f t="shared" si="0"/>
        <v>38548</v>
      </c>
      <c r="K42" s="30">
        <f>SUM($D$42:$J$42)</f>
        <v>260168</v>
      </c>
      <c r="L42" s="52">
        <f>SUM(L$34:L$41)</f>
        <v>478435.44</v>
      </c>
      <c r="M42" s="31"/>
    </row>
  </sheetData>
  <mergeCells count="42">
    <mergeCell ref="A33:B33"/>
    <mergeCell ref="A34:B42"/>
    <mergeCell ref="M34:M41"/>
    <mergeCell ref="C42:D42"/>
    <mergeCell ref="A27:A28"/>
    <mergeCell ref="B28:D28"/>
    <mergeCell ref="A29:A30"/>
    <mergeCell ref="B30:D30"/>
    <mergeCell ref="A31:C31"/>
    <mergeCell ref="A32:M32"/>
    <mergeCell ref="A22:A23"/>
    <mergeCell ref="B23:D23"/>
    <mergeCell ref="A24:A26"/>
    <mergeCell ref="B24:B25"/>
    <mergeCell ref="M24:M25"/>
    <mergeCell ref="B26:D26"/>
    <mergeCell ref="A15:A18"/>
    <mergeCell ref="B15:B17"/>
    <mergeCell ref="B18:D18"/>
    <mergeCell ref="A19:A21"/>
    <mergeCell ref="B19:B20"/>
    <mergeCell ref="B21:D21"/>
    <mergeCell ref="M7:M8"/>
    <mergeCell ref="A9:A11"/>
    <mergeCell ref="B9:B10"/>
    <mergeCell ref="B11:D11"/>
    <mergeCell ref="A12:A14"/>
    <mergeCell ref="B12:B13"/>
    <mergeCell ref="M12:M13"/>
    <mergeCell ref="B14:D14"/>
    <mergeCell ref="A7:A8"/>
    <mergeCell ref="B7:B8"/>
    <mergeCell ref="C7:C8"/>
    <mergeCell ref="D7:D8"/>
    <mergeCell ref="E7:K7"/>
    <mergeCell ref="L7:L8"/>
    <mergeCell ref="A6:M6"/>
    <mergeCell ref="A1:M1"/>
    <mergeCell ref="A2:M2"/>
    <mergeCell ref="A3:M3"/>
    <mergeCell ref="A4:M4"/>
    <mergeCell ref="A5:M5"/>
  </mergeCells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36B8D-7BDF-4A51-AF40-F9FBBBA2B05D}">
  <dimension ref="A1:S36"/>
  <sheetViews>
    <sheetView topLeftCell="A4" workbookViewId="0">
      <selection activeCell="F16" sqref="F16:G16"/>
    </sheetView>
  </sheetViews>
  <sheetFormatPr defaultRowHeight="16.5" x14ac:dyDescent="0.3"/>
  <sheetData>
    <row r="1" spans="1:19" x14ac:dyDescent="0.3">
      <c r="A1" s="179" t="s">
        <v>74</v>
      </c>
      <c r="B1" s="176" t="s">
        <v>75</v>
      </c>
      <c r="C1" s="170"/>
      <c r="D1" s="180" t="s">
        <v>76</v>
      </c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</row>
    <row r="2" spans="1:19" x14ac:dyDescent="0.3">
      <c r="A2" s="172"/>
      <c r="B2" s="176" t="s">
        <v>77</v>
      </c>
      <c r="C2" s="170"/>
      <c r="D2" s="180" t="s">
        <v>78</v>
      </c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</row>
    <row r="3" spans="1:19" x14ac:dyDescent="0.3">
      <c r="A3" s="172"/>
      <c r="B3" s="169" t="s">
        <v>79</v>
      </c>
      <c r="C3" s="170"/>
      <c r="D3" s="171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</row>
    <row r="4" spans="1:19" x14ac:dyDescent="0.3">
      <c r="A4" s="172" t="s">
        <v>80</v>
      </c>
      <c r="B4" s="170"/>
      <c r="C4" s="170"/>
      <c r="D4" s="176" t="s">
        <v>71</v>
      </c>
      <c r="E4" s="176"/>
      <c r="F4" s="177" t="s">
        <v>35</v>
      </c>
      <c r="G4" s="176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</row>
    <row r="5" spans="1:19" x14ac:dyDescent="0.3">
      <c r="A5" s="170"/>
      <c r="B5" s="170"/>
      <c r="C5" s="170"/>
      <c r="D5" s="178">
        <v>0.21299999999999999</v>
      </c>
      <c r="E5" s="178"/>
      <c r="F5" s="178"/>
      <c r="G5" s="178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</row>
    <row r="6" spans="1:19" x14ac:dyDescent="0.3">
      <c r="A6" s="173"/>
      <c r="B6" s="174"/>
      <c r="C6" s="174"/>
      <c r="D6" s="63" t="s">
        <v>81</v>
      </c>
      <c r="E6" s="63" t="s">
        <v>82</v>
      </c>
      <c r="F6" s="64" t="s">
        <v>81</v>
      </c>
      <c r="G6" s="64" t="s">
        <v>82</v>
      </c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</row>
    <row r="7" spans="1:19" x14ac:dyDescent="0.3">
      <c r="A7" s="175"/>
      <c r="B7" s="174"/>
      <c r="C7" s="174"/>
      <c r="D7" s="65">
        <v>6148</v>
      </c>
      <c r="E7" s="65">
        <v>28863.849765258215</v>
      </c>
      <c r="F7" s="66">
        <v>6148</v>
      </c>
      <c r="G7" s="66">
        <v>28863.849765258215</v>
      </c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</row>
    <row r="8" spans="1:19" x14ac:dyDescent="0.3">
      <c r="A8" s="67" t="s">
        <v>83</v>
      </c>
      <c r="B8" s="67" t="s">
        <v>84</v>
      </c>
      <c r="C8" s="67" t="s">
        <v>85</v>
      </c>
      <c r="D8" s="67" t="s">
        <v>81</v>
      </c>
      <c r="E8" s="67" t="s">
        <v>82</v>
      </c>
      <c r="F8" s="67" t="s">
        <v>81</v>
      </c>
      <c r="G8" s="67" t="s">
        <v>82</v>
      </c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</row>
    <row r="9" spans="1:19" x14ac:dyDescent="0.3">
      <c r="A9" s="61" t="s">
        <v>86</v>
      </c>
      <c r="B9" s="60" t="s">
        <v>87</v>
      </c>
      <c r="C9" s="60" t="s">
        <v>88</v>
      </c>
      <c r="D9" s="68">
        <v>3837</v>
      </c>
      <c r="E9" s="68">
        <v>18014.084507042255</v>
      </c>
      <c r="F9" s="69">
        <v>3837</v>
      </c>
      <c r="G9" s="69">
        <v>18014.084507042255</v>
      </c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</row>
    <row r="10" spans="1:19" x14ac:dyDescent="0.3">
      <c r="A10" s="166" t="s">
        <v>35</v>
      </c>
      <c r="B10" s="166"/>
      <c r="C10" s="166"/>
      <c r="D10" s="66">
        <v>3837</v>
      </c>
      <c r="E10" s="66">
        <v>18014.084507042255</v>
      </c>
      <c r="F10" s="66">
        <v>3837</v>
      </c>
      <c r="G10" s="66">
        <v>18014.084507042255</v>
      </c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</row>
    <row r="11" spans="1:19" x14ac:dyDescent="0.3">
      <c r="A11" s="166" t="s">
        <v>89</v>
      </c>
      <c r="B11" s="166"/>
      <c r="C11" s="166"/>
      <c r="D11" s="70">
        <v>-2311</v>
      </c>
      <c r="E11" s="70">
        <v>-10849.765258215961</v>
      </c>
      <c r="F11" s="66">
        <v>-2311</v>
      </c>
      <c r="G11" s="66">
        <v>-10849.765258215961</v>
      </c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</row>
    <row r="12" spans="1:19" x14ac:dyDescent="0.3">
      <c r="A12" s="166" t="s">
        <v>90</v>
      </c>
      <c r="B12" s="166"/>
      <c r="C12" s="166"/>
      <c r="D12" s="181">
        <v>62.410540013012358</v>
      </c>
      <c r="E12" s="168"/>
      <c r="F12" s="167">
        <v>62.410540013012358</v>
      </c>
      <c r="G12" s="168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</row>
    <row r="13" spans="1:19" x14ac:dyDescent="0.3">
      <c r="A13" s="179" t="s">
        <v>74</v>
      </c>
      <c r="B13" s="176" t="s">
        <v>75</v>
      </c>
      <c r="C13" s="170"/>
      <c r="D13" s="180" t="s">
        <v>91</v>
      </c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</row>
    <row r="14" spans="1:19" x14ac:dyDescent="0.3">
      <c r="A14" s="172"/>
      <c r="B14" s="176" t="s">
        <v>77</v>
      </c>
      <c r="C14" s="170"/>
      <c r="D14" s="180" t="s">
        <v>92</v>
      </c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</row>
    <row r="15" spans="1:19" x14ac:dyDescent="0.3">
      <c r="A15" s="172"/>
      <c r="B15" s="169" t="s">
        <v>79</v>
      </c>
      <c r="C15" s="170"/>
      <c r="D15" s="171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</row>
    <row r="16" spans="1:19" x14ac:dyDescent="0.3">
      <c r="A16" s="172" t="s">
        <v>80</v>
      </c>
      <c r="B16" s="170"/>
      <c r="C16" s="170"/>
      <c r="D16" s="176" t="s">
        <v>93</v>
      </c>
      <c r="E16" s="176"/>
      <c r="F16" s="176" t="s">
        <v>94</v>
      </c>
      <c r="G16" s="176"/>
      <c r="H16" s="176" t="s">
        <v>95</v>
      </c>
      <c r="I16" s="176"/>
      <c r="J16" s="176" t="s">
        <v>96</v>
      </c>
      <c r="K16" s="176"/>
      <c r="L16" s="176" t="s">
        <v>97</v>
      </c>
      <c r="M16" s="176"/>
      <c r="N16" s="176" t="s">
        <v>98</v>
      </c>
      <c r="O16" s="176"/>
      <c r="P16" s="176" t="s">
        <v>99</v>
      </c>
      <c r="Q16" s="176"/>
      <c r="R16" s="177" t="s">
        <v>35</v>
      </c>
      <c r="S16" s="176"/>
    </row>
    <row r="17" spans="1:19" x14ac:dyDescent="0.3">
      <c r="A17" s="170"/>
      <c r="B17" s="170"/>
      <c r="C17" s="170"/>
      <c r="D17" s="178">
        <v>0.214</v>
      </c>
      <c r="E17" s="178"/>
      <c r="F17" s="178">
        <v>0.22</v>
      </c>
      <c r="G17" s="178"/>
      <c r="H17" s="178">
        <v>0.218</v>
      </c>
      <c r="I17" s="178"/>
      <c r="J17" s="178">
        <v>0.22</v>
      </c>
      <c r="K17" s="178"/>
      <c r="L17" s="178">
        <v>0.22</v>
      </c>
      <c r="M17" s="178"/>
      <c r="N17" s="178">
        <v>0.22</v>
      </c>
      <c r="O17" s="178"/>
      <c r="P17" s="178">
        <v>0.218</v>
      </c>
      <c r="Q17" s="178"/>
      <c r="R17" s="178"/>
      <c r="S17" s="178"/>
    </row>
    <row r="18" spans="1:19" x14ac:dyDescent="0.3">
      <c r="A18" s="173"/>
      <c r="B18" s="174"/>
      <c r="C18" s="174"/>
      <c r="D18" s="63" t="s">
        <v>81</v>
      </c>
      <c r="E18" s="63" t="s">
        <v>82</v>
      </c>
      <c r="F18" s="63" t="s">
        <v>81</v>
      </c>
      <c r="G18" s="63" t="s">
        <v>82</v>
      </c>
      <c r="H18" s="63" t="s">
        <v>81</v>
      </c>
      <c r="I18" s="63" t="s">
        <v>82</v>
      </c>
      <c r="J18" s="63" t="s">
        <v>81</v>
      </c>
      <c r="K18" s="63" t="s">
        <v>82</v>
      </c>
      <c r="L18" s="63" t="s">
        <v>81</v>
      </c>
      <c r="M18" s="63" t="s">
        <v>82</v>
      </c>
      <c r="N18" s="63" t="s">
        <v>81</v>
      </c>
      <c r="O18" s="63" t="s">
        <v>82</v>
      </c>
      <c r="P18" s="63" t="s">
        <v>81</v>
      </c>
      <c r="Q18" s="63" t="s">
        <v>82</v>
      </c>
      <c r="R18" s="64" t="s">
        <v>81</v>
      </c>
      <c r="S18" s="64" t="s">
        <v>82</v>
      </c>
    </row>
    <row r="19" spans="1:19" x14ac:dyDescent="0.3">
      <c r="A19" s="175"/>
      <c r="B19" s="174"/>
      <c r="C19" s="174"/>
      <c r="D19" s="65">
        <v>15182</v>
      </c>
      <c r="E19" s="65">
        <v>70943.925233644855</v>
      </c>
      <c r="F19" s="65">
        <v>3348</v>
      </c>
      <c r="G19" s="65">
        <v>15218.181818181818</v>
      </c>
      <c r="H19" s="65">
        <v>9408</v>
      </c>
      <c r="I19" s="65">
        <v>43155.963302752294</v>
      </c>
      <c r="J19" s="65">
        <v>3348</v>
      </c>
      <c r="K19" s="65">
        <v>15218.181818181818</v>
      </c>
      <c r="L19" s="65">
        <v>6418</v>
      </c>
      <c r="M19" s="65">
        <v>29172.727272727272</v>
      </c>
      <c r="N19" s="65">
        <v>3180</v>
      </c>
      <c r="O19" s="65">
        <v>14454.545454545454</v>
      </c>
      <c r="P19" s="65">
        <v>9329</v>
      </c>
      <c r="Q19" s="65">
        <v>42793.577981651375</v>
      </c>
      <c r="R19" s="66">
        <v>50213</v>
      </c>
      <c r="S19" s="66">
        <v>230957.10288168487</v>
      </c>
    </row>
    <row r="20" spans="1:19" x14ac:dyDescent="0.3">
      <c r="A20" s="67" t="s">
        <v>83</v>
      </c>
      <c r="B20" s="67" t="s">
        <v>84</v>
      </c>
      <c r="C20" s="67" t="s">
        <v>85</v>
      </c>
      <c r="D20" s="67" t="s">
        <v>81</v>
      </c>
      <c r="E20" s="67" t="s">
        <v>82</v>
      </c>
      <c r="F20" s="67" t="s">
        <v>81</v>
      </c>
      <c r="G20" s="67" t="s">
        <v>82</v>
      </c>
      <c r="H20" s="67" t="s">
        <v>81</v>
      </c>
      <c r="I20" s="67" t="s">
        <v>82</v>
      </c>
      <c r="J20" s="67" t="s">
        <v>81</v>
      </c>
      <c r="K20" s="67" t="s">
        <v>82</v>
      </c>
      <c r="L20" s="67" t="s">
        <v>81</v>
      </c>
      <c r="M20" s="67" t="s">
        <v>82</v>
      </c>
      <c r="N20" s="67" t="s">
        <v>81</v>
      </c>
      <c r="O20" s="67" t="s">
        <v>82</v>
      </c>
      <c r="P20" s="67" t="s">
        <v>81</v>
      </c>
      <c r="Q20" s="67" t="s">
        <v>82</v>
      </c>
      <c r="R20" s="67" t="s">
        <v>81</v>
      </c>
      <c r="S20" s="67" t="s">
        <v>82</v>
      </c>
    </row>
    <row r="21" spans="1:19" x14ac:dyDescent="0.3">
      <c r="A21" s="61"/>
      <c r="B21" s="60"/>
      <c r="C21" s="60"/>
      <c r="D21" s="68"/>
      <c r="E21" s="68">
        <v>0</v>
      </c>
      <c r="F21" s="68"/>
      <c r="G21" s="68">
        <v>0</v>
      </c>
      <c r="H21" s="68"/>
      <c r="I21" s="68">
        <v>0</v>
      </c>
      <c r="J21" s="68"/>
      <c r="K21" s="68">
        <v>0</v>
      </c>
      <c r="L21" s="68"/>
      <c r="M21" s="68">
        <v>0</v>
      </c>
      <c r="N21" s="68"/>
      <c r="O21" s="68">
        <v>0</v>
      </c>
      <c r="P21" s="68"/>
      <c r="Q21" s="68">
        <v>0</v>
      </c>
      <c r="R21" s="69">
        <v>0</v>
      </c>
      <c r="S21" s="69">
        <v>0</v>
      </c>
    </row>
    <row r="22" spans="1:19" x14ac:dyDescent="0.3">
      <c r="A22" s="166" t="s">
        <v>35</v>
      </c>
      <c r="B22" s="166"/>
      <c r="C22" s="166"/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6">
        <v>0</v>
      </c>
      <c r="S22" s="66">
        <v>0</v>
      </c>
    </row>
    <row r="23" spans="1:19" x14ac:dyDescent="0.3">
      <c r="A23" s="166" t="s">
        <v>89</v>
      </c>
      <c r="B23" s="166"/>
      <c r="C23" s="166"/>
      <c r="D23" s="70">
        <v>-15182</v>
      </c>
      <c r="E23" s="70">
        <v>-70943.925233644855</v>
      </c>
      <c r="F23" s="70">
        <v>-3348</v>
      </c>
      <c r="G23" s="70">
        <v>-15218.181818181818</v>
      </c>
      <c r="H23" s="70">
        <v>-9408</v>
      </c>
      <c r="I23" s="70">
        <v>-43155.963302752294</v>
      </c>
      <c r="J23" s="70">
        <v>-3348</v>
      </c>
      <c r="K23" s="70">
        <v>-15218.181818181818</v>
      </c>
      <c r="L23" s="70">
        <v>-6418</v>
      </c>
      <c r="M23" s="70">
        <v>-29172.727272727272</v>
      </c>
      <c r="N23" s="70">
        <v>-3180</v>
      </c>
      <c r="O23" s="70">
        <v>-14454.545454545454</v>
      </c>
      <c r="P23" s="70">
        <v>-9329</v>
      </c>
      <c r="Q23" s="70">
        <v>-42793.577981651375</v>
      </c>
      <c r="R23" s="66">
        <v>-50213</v>
      </c>
      <c r="S23" s="66">
        <v>-230957.10288168487</v>
      </c>
    </row>
    <row r="24" spans="1:19" x14ac:dyDescent="0.3">
      <c r="A24" s="166" t="s">
        <v>90</v>
      </c>
      <c r="B24" s="166"/>
      <c r="C24" s="166"/>
      <c r="D24" s="181">
        <v>0</v>
      </c>
      <c r="E24" s="168"/>
      <c r="F24" s="181">
        <v>0</v>
      </c>
      <c r="G24" s="168"/>
      <c r="H24" s="181">
        <v>0</v>
      </c>
      <c r="I24" s="168"/>
      <c r="J24" s="181">
        <v>0</v>
      </c>
      <c r="K24" s="168"/>
      <c r="L24" s="181">
        <v>0</v>
      </c>
      <c r="M24" s="168"/>
      <c r="N24" s="181">
        <v>0</v>
      </c>
      <c r="O24" s="168"/>
      <c r="P24" s="181">
        <v>0</v>
      </c>
      <c r="Q24" s="168"/>
      <c r="R24" s="167">
        <v>0</v>
      </c>
      <c r="S24" s="168"/>
    </row>
    <row r="25" spans="1:19" x14ac:dyDescent="0.3">
      <c r="A25" s="179" t="s">
        <v>100</v>
      </c>
      <c r="B25" s="176" t="s">
        <v>75</v>
      </c>
      <c r="C25" s="170"/>
      <c r="D25" s="180" t="s">
        <v>101</v>
      </c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</row>
    <row r="26" spans="1:19" x14ac:dyDescent="0.3">
      <c r="A26" s="172"/>
      <c r="B26" s="176" t="s">
        <v>77</v>
      </c>
      <c r="C26" s="170"/>
      <c r="D26" s="180" t="s">
        <v>102</v>
      </c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</row>
    <row r="27" spans="1:19" x14ac:dyDescent="0.3">
      <c r="A27" s="172"/>
      <c r="B27" s="169" t="s">
        <v>79</v>
      </c>
      <c r="C27" s="170"/>
      <c r="D27" s="171"/>
      <c r="E27" s="170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</row>
    <row r="28" spans="1:19" x14ac:dyDescent="0.3">
      <c r="A28" s="172" t="s">
        <v>80</v>
      </c>
      <c r="B28" s="170"/>
      <c r="C28" s="170"/>
      <c r="D28" s="176" t="s">
        <v>103</v>
      </c>
      <c r="E28" s="176"/>
      <c r="F28" s="177" t="s">
        <v>35</v>
      </c>
      <c r="G28" s="176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</row>
    <row r="29" spans="1:19" x14ac:dyDescent="0.3">
      <c r="A29" s="170"/>
      <c r="B29" s="170"/>
      <c r="C29" s="170"/>
      <c r="D29" s="178">
        <v>8.5000000000000006E-2</v>
      </c>
      <c r="E29" s="178"/>
      <c r="F29" s="178"/>
      <c r="G29" s="178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</row>
    <row r="30" spans="1:19" x14ac:dyDescent="0.3">
      <c r="A30" s="173"/>
      <c r="B30" s="174"/>
      <c r="C30" s="174"/>
      <c r="D30" s="63" t="s">
        <v>81</v>
      </c>
      <c r="E30" s="63" t="s">
        <v>82</v>
      </c>
      <c r="F30" s="64" t="s">
        <v>81</v>
      </c>
      <c r="G30" s="64" t="s">
        <v>82</v>
      </c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</row>
    <row r="31" spans="1:19" x14ac:dyDescent="0.3">
      <c r="A31" s="175"/>
      <c r="B31" s="174"/>
      <c r="C31" s="174"/>
      <c r="D31" s="65">
        <v>21930</v>
      </c>
      <c r="E31" s="65">
        <v>257999.99999999997</v>
      </c>
      <c r="F31" s="66">
        <v>21930</v>
      </c>
      <c r="G31" s="66">
        <v>257999.99999999997</v>
      </c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</row>
    <row r="32" spans="1:19" x14ac:dyDescent="0.3">
      <c r="A32" s="67" t="s">
        <v>83</v>
      </c>
      <c r="B32" s="67" t="s">
        <v>84</v>
      </c>
      <c r="C32" s="67" t="s">
        <v>85</v>
      </c>
      <c r="D32" s="67" t="s">
        <v>81</v>
      </c>
      <c r="E32" s="67" t="s">
        <v>82</v>
      </c>
      <c r="F32" s="67" t="s">
        <v>81</v>
      </c>
      <c r="G32" s="67" t="s">
        <v>82</v>
      </c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</row>
    <row r="33" spans="1:19" x14ac:dyDescent="0.3">
      <c r="A33" s="61" t="s">
        <v>104</v>
      </c>
      <c r="B33" s="60" t="s">
        <v>105</v>
      </c>
      <c r="C33" s="60" t="s">
        <v>106</v>
      </c>
      <c r="D33" s="68">
        <v>22285</v>
      </c>
      <c r="E33" s="68">
        <v>262176.4705882353</v>
      </c>
      <c r="F33" s="69">
        <v>22285</v>
      </c>
      <c r="G33" s="69">
        <v>262176.4705882353</v>
      </c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</row>
    <row r="34" spans="1:19" x14ac:dyDescent="0.3">
      <c r="A34" s="166" t="s">
        <v>35</v>
      </c>
      <c r="B34" s="166"/>
      <c r="C34" s="166"/>
      <c r="D34" s="66">
        <v>22285</v>
      </c>
      <c r="E34" s="66">
        <v>262176.4705882353</v>
      </c>
      <c r="F34" s="66">
        <v>22285</v>
      </c>
      <c r="G34" s="66">
        <v>262176.4705882353</v>
      </c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</row>
    <row r="35" spans="1:19" x14ac:dyDescent="0.3">
      <c r="A35" s="166" t="s">
        <v>89</v>
      </c>
      <c r="B35" s="166"/>
      <c r="C35" s="166"/>
      <c r="D35" s="66">
        <v>355</v>
      </c>
      <c r="E35" s="66">
        <v>4176.4705882353301</v>
      </c>
      <c r="F35" s="66">
        <v>355</v>
      </c>
      <c r="G35" s="66">
        <v>4176.4705882353301</v>
      </c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</row>
    <row r="36" spans="1:19" x14ac:dyDescent="0.3">
      <c r="A36" s="166" t="s">
        <v>90</v>
      </c>
      <c r="B36" s="166"/>
      <c r="C36" s="166"/>
      <c r="D36" s="167">
        <v>101.6187870497036</v>
      </c>
      <c r="E36" s="168"/>
      <c r="F36" s="167">
        <v>101.6187870497036</v>
      </c>
      <c r="G36" s="168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</row>
  </sheetData>
  <mergeCells count="66">
    <mergeCell ref="A11:C11"/>
    <mergeCell ref="A1:A3"/>
    <mergeCell ref="B1:C1"/>
    <mergeCell ref="D1:S1"/>
    <mergeCell ref="B2:C2"/>
    <mergeCell ref="D2:S2"/>
    <mergeCell ref="B3:C3"/>
    <mergeCell ref="D3:S3"/>
    <mergeCell ref="A4:C7"/>
    <mergeCell ref="D4:E4"/>
    <mergeCell ref="F4:G5"/>
    <mergeCell ref="D5:E5"/>
    <mergeCell ref="A10:C10"/>
    <mergeCell ref="A12:C12"/>
    <mergeCell ref="D12:E12"/>
    <mergeCell ref="F12:G12"/>
    <mergeCell ref="A13:A15"/>
    <mergeCell ref="B13:C13"/>
    <mergeCell ref="D13:S13"/>
    <mergeCell ref="B14:C14"/>
    <mergeCell ref="D14:S14"/>
    <mergeCell ref="B15:C15"/>
    <mergeCell ref="D15:S15"/>
    <mergeCell ref="P24:Q24"/>
    <mergeCell ref="A16:C19"/>
    <mergeCell ref="D16:E16"/>
    <mergeCell ref="F16:G16"/>
    <mergeCell ref="H16:I16"/>
    <mergeCell ref="J16:K16"/>
    <mergeCell ref="N16:O16"/>
    <mergeCell ref="P16:Q16"/>
    <mergeCell ref="R16:S17"/>
    <mergeCell ref="D17:E17"/>
    <mergeCell ref="F17:G17"/>
    <mergeCell ref="H17:I17"/>
    <mergeCell ref="J17:K17"/>
    <mergeCell ref="L17:M17"/>
    <mergeCell ref="N17:O17"/>
    <mergeCell ref="P17:Q17"/>
    <mergeCell ref="L16:M16"/>
    <mergeCell ref="A22:C22"/>
    <mergeCell ref="A23:C23"/>
    <mergeCell ref="A24:C24"/>
    <mergeCell ref="D24:E24"/>
    <mergeCell ref="F24:G24"/>
    <mergeCell ref="R24:S24"/>
    <mergeCell ref="B27:C27"/>
    <mergeCell ref="D27:S27"/>
    <mergeCell ref="A28:C31"/>
    <mergeCell ref="D28:E28"/>
    <mergeCell ref="F28:G29"/>
    <mergeCell ref="D29:E29"/>
    <mergeCell ref="A25:A27"/>
    <mergeCell ref="B25:C25"/>
    <mergeCell ref="D25:S25"/>
    <mergeCell ref="B26:C26"/>
    <mergeCell ref="D26:S26"/>
    <mergeCell ref="H24:I24"/>
    <mergeCell ref="J24:K24"/>
    <mergeCell ref="L24:M24"/>
    <mergeCell ref="N24:O24"/>
    <mergeCell ref="A34:C34"/>
    <mergeCell ref="A35:C35"/>
    <mergeCell ref="A36:C36"/>
    <mergeCell ref="D36:E36"/>
    <mergeCell ref="F36:G3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170399</vt:lpstr>
      <vt:lpstr>20.01</vt:lpstr>
      <vt:lpstr>FABRIC</vt:lpstr>
      <vt:lpstr>'170399'!Print_Area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S&amp;H MANAGER</dc:creator>
  <cp:lastModifiedBy>CAD</cp:lastModifiedBy>
  <cp:lastPrinted>2021-01-20T03:09:59Z</cp:lastPrinted>
  <dcterms:created xsi:type="dcterms:W3CDTF">2017-03-29T07:56:09Z</dcterms:created>
  <dcterms:modified xsi:type="dcterms:W3CDTF">2021-01-21T04:34:40Z</dcterms:modified>
</cp:coreProperties>
</file>