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43 - Wort Transfer/"/>
    </mc:Choice>
  </mc:AlternateContent>
  <xr:revisionPtr revIDLastSave="0" documentId="13_ncr:1_{A9AB50C7-43FE-2545-BFF0-947B94C2259E}" xr6:coauthVersionLast="45" xr6:coauthVersionMax="45" xr10:uidLastSave="{00000000-0000-0000-0000-000000000000}"/>
  <bookViews>
    <workbookView xWindow="5440" yWindow="460" windowWidth="25560" windowHeight="20540" firstSheet="1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<sst xmlns="http://schemas.openxmlformats.org/spreadsheetml/2006/main" count="1542" uniqueCount="225">
  <si>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</si>
  <si>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</si>
  <si>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</si>
  <si>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</si>
  <si>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</si>
  <si>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</si>
  <si>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</si>
  <si>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</si>
  <si>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</si>
  <si>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</si>
  <si>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</si>
  <si>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</si>
  <si>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</si>
  <si>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</si>
  <si>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</si>
  <si>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</si>
  <si>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</si>
  <si>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</si>
  <si>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</si>
  <si>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</si>
  <si>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</si>
  <si>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</si>
  <si>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</si>
  <si>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</si>
  <si>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</si>
  <si>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</si>
  <si>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99RP281.536871183SUPPLVA</t>
  </si>
  <si>
    <t>Basso Flusso</t>
  </si>
  <si>
    <t>Flow slow</t>
  </si>
  <si>
    <t>ERROR</t>
  </si>
  <si>
    <t>001: Selection Air/Oxygen</t>
  </si>
  <si>
    <t>9RP263.536874991SUPPLVA</t>
  </si>
  <si>
    <t>Air or O2?</t>
  </si>
  <si>
    <t>99RP281.536873661SUPPLVA</t>
  </si>
  <si>
    <t>Yeast food quantità base</t>
  </si>
  <si>
    <t>Yeast food basic amount</t>
  </si>
  <si>
    <t>007: a - Fermenting tank</t>
  </si>
  <si>
    <t>9RP263.536874646SUPPLVA</t>
  </si>
  <si>
    <t>Destination cold Wort Tank 1</t>
  </si>
  <si>
    <t>99RP281.536871532SUPPLVA</t>
  </si>
  <si>
    <t>Quantità Fermentatore 1</t>
  </si>
  <si>
    <t>Amount Fermenting Vessel 1</t>
  </si>
  <si>
    <t>008: e - Yeast tank</t>
  </si>
  <si>
    <t>9RP263.536874645SUPPLVA</t>
  </si>
  <si>
    <t>Tank yeast origin</t>
  </si>
  <si>
    <t>99RP281.536873663SUPPLVA</t>
  </si>
  <si>
    <t>Quantità totale mosto per cotte</t>
  </si>
  <si>
    <t>Amount per brew</t>
  </si>
  <si>
    <t>015: Ratio = Yeast [L] / Wort [hl]</t>
  </si>
  <si>
    <t>9RP263.536874817SUPPLVA</t>
  </si>
  <si>
    <t>Pitching rate yeast (lt liev / hl mosto)</t>
  </si>
  <si>
    <t>99RP281.536871541SUPPLVA</t>
  </si>
  <si>
    <t>.d- Tankino dosaggio lievito</t>
  </si>
  <si>
    <t>Yeast pitching tank</t>
  </si>
  <si>
    <t>017: Calculated mean Temperature to Cellar</t>
  </si>
  <si>
    <t>9RP263.536874845SUPPLVA</t>
  </si>
  <si>
    <t>Temp. Wort Cooling (Average)</t>
  </si>
  <si>
    <t>028: Volume batch from WHP</t>
  </si>
  <si>
    <t>9RP263.536875114SUPPLVA</t>
  </si>
  <si>
    <t>Volume Cold Wort</t>
  </si>
  <si>
    <t>029: MES/SAP Tracing number</t>
  </si>
  <si>
    <t>9RP263.536875150SUPPLVA</t>
  </si>
  <si>
    <t>Destination cold Wort Tank 1 - FillNr</t>
  </si>
  <si>
    <t>035: MES: Time total cooling</t>
  </si>
  <si>
    <t>9RP263.536875211SUPPLVA</t>
  </si>
  <si>
    <t>Time Total Cooling</t>
  </si>
  <si>
    <t>038: MES UTIF</t>
  </si>
  <si>
    <t>9RP263.536875240SUPPLVA</t>
  </si>
  <si>
    <t>01-00-Gen- UTF counter cold wort</t>
  </si>
  <si>
    <t>056: Man. Seq brew in tank</t>
  </si>
  <si>
    <t>9RP263.536875011SUPPLVA</t>
  </si>
  <si>
    <t>Destination cold Wort Tank 1 - ProgressiveNr</t>
  </si>
  <si>
    <t>057: MES time total brewing</t>
  </si>
  <si>
    <t>9RP263.536875021SUPPLVA</t>
  </si>
  <si>
    <t>01-00-Gen- UTF counter Malt Outtake</t>
  </si>
  <si>
    <t>99RP281.536871184SUPPLVA</t>
  </si>
  <si>
    <t>Valore salvato TV08.01.27</t>
  </si>
  <si>
    <t>Saved value TV08.01.27</t>
  </si>
  <si>
    <t>99RP281.536871185SUPPLVA</t>
  </si>
  <si>
    <t>Valore salvato TV08.01.19</t>
  </si>
  <si>
    <t>Saved value TV08.01.19</t>
  </si>
  <si>
    <t>99RP281.536871528SUPPLVA</t>
  </si>
  <si>
    <t>.a - Fermentatore 1</t>
  </si>
  <si>
    <t>Fermenting Vessel 1</t>
  </si>
  <si>
    <t>99RP281.536873662SUPPLVA</t>
  </si>
  <si>
    <t>Yeast food quantità calcolata</t>
  </si>
  <si>
    <t>Calculated Yeast food amount</t>
  </si>
  <si>
    <t>99RP281.536871540SUPPLVA</t>
  </si>
  <si>
    <t>.e - Numero di cotte</t>
  </si>
  <si>
    <t>Number of brews</t>
  </si>
  <si>
    <t>99RP281.536873962SUPPLVA</t>
  </si>
  <si>
    <t>Quantita Dosaggio Lievito</t>
  </si>
  <si>
    <t>Yeast pitching amount</t>
  </si>
  <si>
    <t>99RP281.536871867SUPPLVA</t>
  </si>
  <si>
    <t>Verticale DX</t>
  </si>
  <si>
    <t>Vertical Tanks right</t>
  </si>
  <si>
    <t>99RP281.536871868SUPPLVA</t>
  </si>
  <si>
    <t>Verticale SX</t>
  </si>
  <si>
    <t>Vertical Tanks left</t>
  </si>
  <si>
    <t>99RP281.536873896SUPPLVA</t>
  </si>
  <si>
    <t>Caustic IVT cycles</t>
  </si>
  <si>
    <t>99RP281.536873897SUPPLVA</t>
  </si>
  <si>
    <t>Water IVT cycles</t>
  </si>
  <si>
    <t>99RP281.536873960SUPPLVA</t>
  </si>
  <si>
    <t>Mosto Totale Iniziale</t>
  </si>
  <si>
    <t>Counter wort total Init</t>
  </si>
  <si>
    <t>99RP281.536873961SUPPLVA</t>
  </si>
  <si>
    <t>Mosto Totale Finale</t>
  </si>
  <si>
    <t>Counter wort total final</t>
  </si>
  <si>
    <t>99RP281.536874033SUPPLVA</t>
  </si>
  <si>
    <t>Colour avg</t>
  </si>
  <si>
    <t>99RP281.536874034SUPPLVA</t>
  </si>
  <si>
    <t>Turbidity avg</t>
  </si>
  <si>
    <t>99RP281.536874047SUPPLVA</t>
  </si>
  <si>
    <t>pH avg</t>
  </si>
  <si>
    <t>99RP281.536874501SUPPLVA</t>
  </si>
  <si>
    <t>Cambio N.ro Batch (repair)</t>
  </si>
  <si>
    <t>Batchnumber repair</t>
  </si>
  <si>
    <t>99RP281.536874531SUPPLVA</t>
  </si>
  <si>
    <t>Raw material thrown</t>
  </si>
  <si>
    <t>99RP281.536874532SUPPLVA</t>
  </si>
  <si>
    <t>Volume at casting</t>
  </si>
  <si>
    <t>99RP281.536874533SUPPLVA</t>
  </si>
  <si>
    <t>Volume rest beer</t>
  </si>
  <si>
    <t>99RP281.536874534SUPPLVA</t>
  </si>
  <si>
    <t>Wort transfer OG average</t>
  </si>
  <si>
    <t>99RP281.536874535SUPPLVA</t>
  </si>
  <si>
    <t>Rest beer OG %V</t>
  </si>
  <si>
    <t>99RP281.536874536SUPPLVA</t>
  </si>
  <si>
    <t>Wort transfer OG %V</t>
  </si>
  <si>
    <t>99RP281.536874537SUPPLVA</t>
  </si>
  <si>
    <t>Yield</t>
  </si>
  <si>
    <t>99RP281.536874542SUPPLVA</t>
  </si>
  <si>
    <t>MPDS5 Product</t>
  </si>
  <si>
    <t>3 - Function</t>
  </si>
  <si>
    <t>99RP281.1073742023SUPPLFX</t>
  </si>
  <si>
    <t>Sequenza RunTime</t>
  </si>
  <si>
    <t>SeqRunTime</t>
  </si>
  <si>
    <t>01: SeqRunTime</t>
  </si>
  <si>
    <t>01: Tempo Marcia Sequenza</t>
  </si>
  <si>
    <t>9RP263.1073741867SUPPLFX</t>
  </si>
  <si>
    <t>Total occupation Time</t>
  </si>
  <si>
    <t>99RP281.1073742466SUPPLFX</t>
  </si>
  <si>
    <t>Mosto a Fermentatore 1</t>
  </si>
  <si>
    <t>Wort to Ferm 1</t>
  </si>
  <si>
    <t>10: from Cellar: Yeast dosing amount</t>
  </si>
  <si>
    <t>9RP263.1073742888SUPPLFX</t>
  </si>
  <si>
    <t>Volume yeast (litri)</t>
  </si>
  <si>
    <t>99RP281.1073742024SUPPLFX</t>
  </si>
  <si>
    <t>tempo per rilavaggio</t>
  </si>
  <si>
    <t>Reclean Time</t>
  </si>
  <si>
    <t>99RP281.1073742025SUPPLFX</t>
  </si>
  <si>
    <t>Livello WHP per rallentamento</t>
  </si>
  <si>
    <t>Level WHP slow down</t>
  </si>
  <si>
    <t>99RP281.1073742198SUPPLFX</t>
  </si>
  <si>
    <t>Tempo ritardo PID pompa mosto</t>
  </si>
  <si>
    <t>Delay time PID wort pump</t>
  </si>
  <si>
    <t>99RP281.1073742199SUPPLFX</t>
  </si>
  <si>
    <t>Tempo ritardo PID acqua fredda</t>
  </si>
  <si>
    <t>Delay time PID cold water</t>
  </si>
  <si>
    <t>99RP281.1073742200SUPPLFX</t>
  </si>
  <si>
    <t>Tempo ritardo PID acqua gelida</t>
  </si>
  <si>
    <t>Delay time PID chilled water</t>
  </si>
  <si>
    <t>99RP281.1073742228SUPPLFX</t>
  </si>
  <si>
    <t>Tempo rallentamento flusso</t>
  </si>
  <si>
    <t>Slow down flow time</t>
  </si>
  <si>
    <t>99RP281.1073742365SUPPLFX</t>
  </si>
  <si>
    <t>Quantità acqua gelida</t>
  </si>
  <si>
    <t>Amount chilled water</t>
  </si>
  <si>
    <t>99RP281.1073742366SUPPLFX</t>
  </si>
  <si>
    <t>Quantità acqua fredda</t>
  </si>
  <si>
    <t>Amount cold water</t>
  </si>
  <si>
    <t>99RP281.1073742646SUPPLFX</t>
  </si>
  <si>
    <t>WA is not started</t>
  </si>
  <si>
    <t>99RP281.1073742664SUPPLFX</t>
  </si>
  <si>
    <t>Contatore mosto per start media misure</t>
  </si>
  <si>
    <t>Counter wort for measurements</t>
  </si>
  <si>
    <t>99RP281.1073742668SUPPLFX</t>
  </si>
  <si>
    <t>Ritardo start calcolo media misure</t>
  </si>
  <si>
    <t>Delay start avg measurements</t>
  </si>
  <si>
    <t>99RP281.1073742676SUPPLFX</t>
  </si>
  <si>
    <t>Tempo ricalibrazione phMetro Mettler</t>
  </si>
  <si>
    <t>Function19</t>
  </si>
  <si>
    <t>99RP281.1073742712SUPPLFX</t>
  </si>
  <si>
    <t>Flushing time MPDS5 measuring</t>
  </si>
  <si>
    <t>99RP281.1073742477SUPPLFX</t>
  </si>
  <si>
    <t>Tempo controllo flusso tenuta pompa mosto</t>
  </si>
  <si>
    <t>Check time sealing water</t>
  </si>
  <si>
    <t>Dosing to Propagator</t>
  </si>
  <si>
    <t>Dosaggio per Propagator</t>
  </si>
  <si>
    <t>6 - VCM</t>
  </si>
  <si>
    <t>Mosto al Propagatore T4</t>
  </si>
  <si>
    <t>Volume Proporgator yeast</t>
  </si>
  <si>
    <t>9RP263.2886:2420VCM</t>
  </si>
  <si>
    <t>433 - Spinta finale con acqua</t>
  </si>
  <si>
    <t>433 - Water postrun</t>
  </si>
  <si>
    <t>99RP281.2926:1289VCM</t>
  </si>
  <si>
    <t>Flusso</t>
  </si>
  <si>
    <t>Flow</t>
  </si>
  <si>
    <t>Pre Run</t>
  </si>
  <si>
    <t>Prerun</t>
  </si>
  <si>
    <t>Time Start Mashing</t>
  </si>
  <si>
    <t>9RP263.2887:460VCM</t>
  </si>
  <si>
    <t>21</t>
  </si>
  <si>
    <t>No step (ProP)</t>
  </si>
  <si>
    <t>Srange Category</t>
  </si>
  <si>
    <t>21: from Cellar: Yeast dosing amount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</si>
  <si>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</si>
  <si>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</si>
  <si>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</si>
  <si>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</si>
  <si>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</si>
  <si>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</si>
  <si>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</si>
  <si>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</si>
  <si>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</si>
  <si>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101: Selection Air/Oxygen</t>
  </si>
  <si>
    <t>102: Ratio = Yeast [L] / Wort [hl]</t>
  </si>
  <si>
    <t>103: Calculated mean Temperature to Cellar</t>
  </si>
  <si>
    <t>104: Volume batch from WHP</t>
  </si>
  <si>
    <t>105: MES/SAP Tracing number</t>
  </si>
  <si>
    <t>106: MES: Time total cooling</t>
  </si>
  <si>
    <t>107: MES UTIF</t>
  </si>
  <si>
    <t>108: Man. Seq brew in tank</t>
  </si>
  <si>
    <t>109: MES time total brewing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</si>
</sst>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49" fontId="10" fillId="10" borderId="0" xfId="0" applyNumberFormat="1" applyFont="1" applyFill="1"/>
    <xf numFmtId="49" fontId="0" fillId="0" borderId="0" xfId="0" applyNumberFormat="1"/>
    <xf numFmtId="49" fontId="10" fillId="11" borderId="0" xfId="0" applyNumberFormat="1" applyFont="1" applyFill="1"/>
    <xf numFmtId="49" fontId="0" fillId="12" borderId="0" xfId="0" applyNumberFormat="1" applyFill="1"/>
    <xf numFmtId="49" fontId="0" fillId="10" borderId="0" xfId="0" applyNumberFormat="1" applyFill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12" borderId="0" xfId="0" applyFill="1" applyBorder="1"/>
    <xf numFmtId="0" fontId="0" fillId="13" borderId="4" xfId="0" applyFill="1" applyBorder="1"/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5"/>
  <sheetViews>
    <sheetView workbookViewId="0">
      <selection sqref="A1:P3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26</v>
      </c>
      <c r="E1" t="s">
        <v>27</v>
      </c>
      <c r="F1" t="s">
        <v>28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82000000225</v>
      </c>
      <c r="M1" t="s">
        <v>30</v>
      </c>
      <c r="N1" t="s">
        <v>30</v>
      </c>
      <c r="O1" t="s">
        <v>31</v>
      </c>
      <c r="P1" t="s">
        <v>32</v>
      </c>
    </row>
    <row r="2" spans="1:16" x14ac:dyDescent="0.2">
      <c r="A2" t="s">
        <v>24</v>
      </c>
      <c r="B2" t="s">
        <v>25</v>
      </c>
      <c r="C2" t="s">
        <v>25</v>
      </c>
      <c r="D2" t="s">
        <v>33</v>
      </c>
      <c r="E2" t="s">
        <v>34</v>
      </c>
      <c r="F2" t="s">
        <v>35</v>
      </c>
      <c r="G2">
        <v>0</v>
      </c>
      <c r="H2">
        <v>7</v>
      </c>
      <c r="I2" t="s">
        <v>29</v>
      </c>
      <c r="J2">
        <v>7</v>
      </c>
      <c r="K2">
        <v>1</v>
      </c>
      <c r="L2">
        <v>82000000226</v>
      </c>
      <c r="M2" t="s">
        <v>36</v>
      </c>
      <c r="N2" t="s">
        <v>36</v>
      </c>
      <c r="O2" t="s">
        <v>37</v>
      </c>
      <c r="P2" t="s">
        <v>38</v>
      </c>
    </row>
    <row r="3" spans="1:16" x14ac:dyDescent="0.2">
      <c r="A3" t="s">
        <v>24</v>
      </c>
      <c r="B3" t="s">
        <v>25</v>
      </c>
      <c r="C3" t="s">
        <v>25</v>
      </c>
      <c r="D3" t="s">
        <v>39</v>
      </c>
      <c r="E3" t="s">
        <v>40</v>
      </c>
      <c r="F3" t="s">
        <v>41</v>
      </c>
      <c r="G3">
        <v>0</v>
      </c>
      <c r="H3">
        <v>8</v>
      </c>
      <c r="I3" t="s">
        <v>29</v>
      </c>
      <c r="J3">
        <v>8</v>
      </c>
      <c r="K3">
        <v>1</v>
      </c>
      <c r="L3">
        <v>82000000237</v>
      </c>
      <c r="M3" t="s">
        <v>42</v>
      </c>
      <c r="N3" t="s">
        <v>42</v>
      </c>
      <c r="O3" t="s">
        <v>43</v>
      </c>
      <c r="P3" t="s">
        <v>44</v>
      </c>
    </row>
    <row r="4" spans="1:16" x14ac:dyDescent="0.2">
      <c r="A4" t="s">
        <v>24</v>
      </c>
      <c r="B4" t="s">
        <v>25</v>
      </c>
      <c r="C4" t="s">
        <v>25</v>
      </c>
      <c r="D4" t="s">
        <v>45</v>
      </c>
      <c r="E4" t="s">
        <v>46</v>
      </c>
      <c r="F4" t="s">
        <v>47</v>
      </c>
      <c r="G4">
        <v>0</v>
      </c>
      <c r="H4">
        <v>15</v>
      </c>
      <c r="I4" t="s">
        <v>29</v>
      </c>
      <c r="J4">
        <v>15</v>
      </c>
      <c r="K4">
        <v>1</v>
      </c>
      <c r="L4">
        <v>82000000236</v>
      </c>
      <c r="M4" t="s">
        <v>48</v>
      </c>
      <c r="N4" t="s">
        <v>48</v>
      </c>
      <c r="O4" t="s">
        <v>49</v>
      </c>
      <c r="P4" t="s">
        <v>50</v>
      </c>
    </row>
    <row r="5" spans="1:16" x14ac:dyDescent="0.2">
      <c r="A5" t="s">
        <v>24</v>
      </c>
      <c r="B5" t="s">
        <v>25</v>
      </c>
      <c r="C5" t="s">
        <v>25</v>
      </c>
      <c r="D5" t="s">
        <v>51</v>
      </c>
      <c r="E5" t="s">
        <v>52</v>
      </c>
      <c r="F5" t="s">
        <v>53</v>
      </c>
      <c r="G5">
        <v>0</v>
      </c>
      <c r="H5">
        <v>17</v>
      </c>
      <c r="I5" t="s">
        <v>29</v>
      </c>
      <c r="J5">
        <v>17</v>
      </c>
      <c r="K5">
        <v>1</v>
      </c>
      <c r="L5">
        <v>82000000222</v>
      </c>
      <c r="M5" t="s">
        <v>54</v>
      </c>
      <c r="N5" t="s">
        <v>54</v>
      </c>
      <c r="O5" t="s">
        <v>55</v>
      </c>
      <c r="P5" t="s">
        <v>56</v>
      </c>
    </row>
    <row r="6" spans="1:16" x14ac:dyDescent="0.2">
      <c r="A6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29</v>
      </c>
      <c r="J6">
        <v>28</v>
      </c>
      <c r="K6">
        <v>1</v>
      </c>
      <c r="L6">
        <v>82000000223</v>
      </c>
      <c r="M6" t="s">
        <v>57</v>
      </c>
      <c r="N6" t="s">
        <v>57</v>
      </c>
      <c r="O6" t="s">
        <v>58</v>
      </c>
      <c r="P6" t="s">
        <v>59</v>
      </c>
    </row>
    <row r="7" spans="1:16" x14ac:dyDescent="0.2">
      <c r="A7" t="s">
        <v>24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29</v>
      </c>
      <c r="J7">
        <v>29</v>
      </c>
      <c r="K7">
        <v>1</v>
      </c>
      <c r="L7">
        <v>82000000280</v>
      </c>
      <c r="M7" t="s">
        <v>60</v>
      </c>
      <c r="N7" t="s">
        <v>60</v>
      </c>
      <c r="O7" t="s">
        <v>61</v>
      </c>
      <c r="P7" t="s">
        <v>62</v>
      </c>
    </row>
    <row r="8" spans="1:16" x14ac:dyDescent="0.2">
      <c r="A8" t="s">
        <v>24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29</v>
      </c>
      <c r="J8">
        <v>35</v>
      </c>
      <c r="K8">
        <v>1</v>
      </c>
      <c r="L8">
        <v>82000000221</v>
      </c>
      <c r="M8" t="s">
        <v>63</v>
      </c>
      <c r="N8" t="s">
        <v>63</v>
      </c>
      <c r="O8" t="s">
        <v>64</v>
      </c>
      <c r="P8" t="s">
        <v>65</v>
      </c>
    </row>
    <row r="9" spans="1:16" x14ac:dyDescent="0.2">
      <c r="A9" t="s">
        <v>24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29</v>
      </c>
      <c r="J9">
        <v>38</v>
      </c>
      <c r="K9">
        <v>1</v>
      </c>
      <c r="L9">
        <v>82000012397</v>
      </c>
      <c r="M9" t="s">
        <v>66</v>
      </c>
      <c r="N9" t="s">
        <v>66</v>
      </c>
      <c r="O9" t="s">
        <v>67</v>
      </c>
      <c r="P9" t="s">
        <v>68</v>
      </c>
    </row>
    <row r="10" spans="1:16" x14ac:dyDescent="0.2">
      <c r="A10" t="s">
        <v>24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29</v>
      </c>
      <c r="J10">
        <v>56</v>
      </c>
      <c r="K10">
        <v>1</v>
      </c>
      <c r="L10">
        <v>82000000231</v>
      </c>
      <c r="M10" t="s">
        <v>69</v>
      </c>
      <c r="N10" t="s">
        <v>69</v>
      </c>
      <c r="O10" t="s">
        <v>70</v>
      </c>
      <c r="P10" t="s">
        <v>71</v>
      </c>
    </row>
    <row r="11" spans="1:16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29</v>
      </c>
      <c r="J11">
        <v>57</v>
      </c>
      <c r="K11">
        <v>1</v>
      </c>
      <c r="L11">
        <v>82000012395</v>
      </c>
      <c r="M11" t="s">
        <v>72</v>
      </c>
      <c r="N11" t="s">
        <v>72</v>
      </c>
      <c r="O11" t="s">
        <v>73</v>
      </c>
      <c r="P11" t="s">
        <v>74</v>
      </c>
    </row>
    <row r="12" spans="1:16" x14ac:dyDescent="0.2">
      <c r="A12" t="s">
        <v>24</v>
      </c>
      <c r="B12" t="s">
        <v>25</v>
      </c>
      <c r="C12" t="s">
        <v>25</v>
      </c>
      <c r="D12" t="s">
        <v>75</v>
      </c>
      <c r="E12" t="s">
        <v>76</v>
      </c>
      <c r="F12" t="s">
        <v>77</v>
      </c>
      <c r="G12">
        <v>0</v>
      </c>
      <c r="H12">
        <v>2</v>
      </c>
      <c r="I12" t="s">
        <v>29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24</v>
      </c>
      <c r="B13" t="s">
        <v>25</v>
      </c>
      <c r="C13" t="s">
        <v>25</v>
      </c>
      <c r="D13" t="s">
        <v>78</v>
      </c>
      <c r="E13" t="s">
        <v>79</v>
      </c>
      <c r="F13" t="s">
        <v>80</v>
      </c>
      <c r="G13">
        <v>0</v>
      </c>
      <c r="H13">
        <v>3</v>
      </c>
      <c r="I13" t="s">
        <v>29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24</v>
      </c>
      <c r="B14" t="s">
        <v>25</v>
      </c>
      <c r="C14" t="s">
        <v>25</v>
      </c>
      <c r="D14" t="s">
        <v>81</v>
      </c>
      <c r="E14" t="s">
        <v>82</v>
      </c>
      <c r="F14" t="s">
        <v>83</v>
      </c>
      <c r="G14">
        <v>0</v>
      </c>
      <c r="H14">
        <v>4</v>
      </c>
      <c r="I14" t="s">
        <v>29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24</v>
      </c>
      <c r="B15" t="s">
        <v>25</v>
      </c>
      <c r="C15" t="s">
        <v>25</v>
      </c>
      <c r="D15" t="s">
        <v>84</v>
      </c>
      <c r="E15" t="s">
        <v>85</v>
      </c>
      <c r="F15" t="s">
        <v>86</v>
      </c>
      <c r="G15">
        <v>0</v>
      </c>
      <c r="H15">
        <v>11</v>
      </c>
      <c r="I15" t="s">
        <v>29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24</v>
      </c>
      <c r="B16" t="s">
        <v>25</v>
      </c>
      <c r="C16" t="s">
        <v>25</v>
      </c>
      <c r="D16" t="s">
        <v>87</v>
      </c>
      <c r="E16" t="s">
        <v>88</v>
      </c>
      <c r="F16" t="s">
        <v>89</v>
      </c>
      <c r="G16">
        <v>0</v>
      </c>
      <c r="H16">
        <v>16</v>
      </c>
      <c r="I16" t="s">
        <v>29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  <row r="17" spans="1:16" x14ac:dyDescent="0.2">
      <c r="A17" t="s">
        <v>24</v>
      </c>
      <c r="B17" t="s">
        <v>25</v>
      </c>
      <c r="C17" t="s">
        <v>25</v>
      </c>
      <c r="D17" t="s">
        <v>90</v>
      </c>
      <c r="E17" t="s">
        <v>91</v>
      </c>
      <c r="F17" t="s">
        <v>92</v>
      </c>
      <c r="G17">
        <v>0</v>
      </c>
      <c r="H17">
        <v>18</v>
      </c>
      <c r="I17" t="s">
        <v>29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</row>
    <row r="18" spans="1:16" x14ac:dyDescent="0.2">
      <c r="A18" t="s">
        <v>24</v>
      </c>
      <c r="B18" t="s">
        <v>25</v>
      </c>
      <c r="C18" t="s">
        <v>25</v>
      </c>
      <c r="D18" t="s">
        <v>93</v>
      </c>
      <c r="E18" t="s">
        <v>94</v>
      </c>
      <c r="F18" t="s">
        <v>95</v>
      </c>
      <c r="G18">
        <v>0</v>
      </c>
      <c r="H18">
        <v>65</v>
      </c>
      <c r="I18" t="s">
        <v>29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</row>
    <row r="19" spans="1:16" x14ac:dyDescent="0.2">
      <c r="A19" t="s">
        <v>24</v>
      </c>
      <c r="B19" t="s">
        <v>25</v>
      </c>
      <c r="C19" t="s">
        <v>25</v>
      </c>
      <c r="D19" t="s">
        <v>96</v>
      </c>
      <c r="E19" t="s">
        <v>97</v>
      </c>
      <c r="F19" t="s">
        <v>98</v>
      </c>
      <c r="G19">
        <v>0</v>
      </c>
      <c r="H19">
        <v>66</v>
      </c>
      <c r="I19" t="s">
        <v>29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</row>
    <row r="20" spans="1:16" x14ac:dyDescent="0.2">
      <c r="A20" t="s">
        <v>24</v>
      </c>
      <c r="B20" t="s">
        <v>25</v>
      </c>
      <c r="C20" t="s">
        <v>25</v>
      </c>
      <c r="D20" t="s">
        <v>99</v>
      </c>
      <c r="E20" t="s">
        <v>100</v>
      </c>
      <c r="F20" t="s">
        <v>100</v>
      </c>
      <c r="G20">
        <v>0</v>
      </c>
      <c r="H20">
        <v>67</v>
      </c>
      <c r="I20" t="s">
        <v>29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</row>
    <row r="21" spans="1:16" x14ac:dyDescent="0.2">
      <c r="A21" t="s">
        <v>24</v>
      </c>
      <c r="B21" t="s">
        <v>25</v>
      </c>
      <c r="C21" t="s">
        <v>25</v>
      </c>
      <c r="D21" t="s">
        <v>101</v>
      </c>
      <c r="E21" t="s">
        <v>102</v>
      </c>
      <c r="F21" t="s">
        <v>102</v>
      </c>
      <c r="G21">
        <v>0</v>
      </c>
      <c r="H21">
        <v>68</v>
      </c>
      <c r="I21" t="s">
        <v>29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</row>
    <row r="22" spans="1:16" x14ac:dyDescent="0.2">
      <c r="A22" t="s">
        <v>24</v>
      </c>
      <c r="B22" t="s">
        <v>25</v>
      </c>
      <c r="C22" t="s">
        <v>25</v>
      </c>
      <c r="D22" t="s">
        <v>103</v>
      </c>
      <c r="E22" t="s">
        <v>104</v>
      </c>
      <c r="F22" t="s">
        <v>105</v>
      </c>
      <c r="G22">
        <v>0</v>
      </c>
      <c r="H22">
        <v>69</v>
      </c>
      <c r="I22" t="s">
        <v>29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</row>
    <row r="23" spans="1:16" x14ac:dyDescent="0.2">
      <c r="A23" t="s">
        <v>24</v>
      </c>
      <c r="B23" t="s">
        <v>25</v>
      </c>
      <c r="C23" t="s">
        <v>25</v>
      </c>
      <c r="D23" t="s">
        <v>106</v>
      </c>
      <c r="E23" t="s">
        <v>107</v>
      </c>
      <c r="F23" t="s">
        <v>108</v>
      </c>
      <c r="G23">
        <v>0</v>
      </c>
      <c r="H23">
        <v>70</v>
      </c>
      <c r="I23" t="s">
        <v>29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</row>
    <row r="24" spans="1:16" x14ac:dyDescent="0.2">
      <c r="A24" t="s">
        <v>24</v>
      </c>
      <c r="B24" t="s">
        <v>25</v>
      </c>
      <c r="C24" t="s">
        <v>25</v>
      </c>
      <c r="D24" t="s">
        <v>109</v>
      </c>
      <c r="E24" t="s">
        <v>110</v>
      </c>
      <c r="F24" t="s">
        <v>110</v>
      </c>
      <c r="G24">
        <v>0</v>
      </c>
      <c r="H24">
        <v>73</v>
      </c>
      <c r="I24" t="s">
        <v>29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</row>
    <row r="25" spans="1:16" x14ac:dyDescent="0.2">
      <c r="A25" t="s">
        <v>24</v>
      </c>
      <c r="B25" t="s">
        <v>25</v>
      </c>
      <c r="C25" t="s">
        <v>25</v>
      </c>
      <c r="D25" t="s">
        <v>111</v>
      </c>
      <c r="E25" t="s">
        <v>112</v>
      </c>
      <c r="F25" t="s">
        <v>112</v>
      </c>
      <c r="G25">
        <v>0</v>
      </c>
      <c r="H25">
        <v>74</v>
      </c>
      <c r="I25" t="s">
        <v>29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</row>
    <row r="26" spans="1:16" x14ac:dyDescent="0.2">
      <c r="A26" t="s">
        <v>24</v>
      </c>
      <c r="B26" t="s">
        <v>25</v>
      </c>
      <c r="C26" t="s">
        <v>25</v>
      </c>
      <c r="D26" t="s">
        <v>113</v>
      </c>
      <c r="E26" t="s">
        <v>114</v>
      </c>
      <c r="F26" t="s">
        <v>114</v>
      </c>
      <c r="G26">
        <v>0</v>
      </c>
      <c r="H26">
        <v>75</v>
      </c>
      <c r="I26" t="s">
        <v>29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</row>
    <row r="27" spans="1:16" x14ac:dyDescent="0.2">
      <c r="A27" t="s">
        <v>24</v>
      </c>
      <c r="B27" t="s">
        <v>25</v>
      </c>
      <c r="C27" t="s">
        <v>25</v>
      </c>
      <c r="D27" t="s">
        <v>115</v>
      </c>
      <c r="E27" t="s">
        <v>116</v>
      </c>
      <c r="F27" t="s">
        <v>117</v>
      </c>
      <c r="G27">
        <v>0</v>
      </c>
      <c r="H27">
        <v>76</v>
      </c>
      <c r="I27" t="s">
        <v>29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</row>
    <row r="28" spans="1:16" x14ac:dyDescent="0.2">
      <c r="A28" t="s">
        <v>24</v>
      </c>
      <c r="B28" t="s">
        <v>25</v>
      </c>
      <c r="C28" t="s">
        <v>25</v>
      </c>
      <c r="D28" t="s">
        <v>118</v>
      </c>
      <c r="E28" t="s">
        <v>119</v>
      </c>
      <c r="F28" t="s">
        <v>119</v>
      </c>
      <c r="G28">
        <v>0</v>
      </c>
      <c r="H28">
        <v>80</v>
      </c>
      <c r="I28" t="s">
        <v>29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</row>
    <row r="29" spans="1:16" x14ac:dyDescent="0.2">
      <c r="A29" t="s">
        <v>24</v>
      </c>
      <c r="B29" t="s">
        <v>25</v>
      </c>
      <c r="C29" t="s">
        <v>25</v>
      </c>
      <c r="D29" t="s">
        <v>120</v>
      </c>
      <c r="E29" t="s">
        <v>121</v>
      </c>
      <c r="F29" t="s">
        <v>121</v>
      </c>
      <c r="G29">
        <v>0</v>
      </c>
      <c r="H29">
        <v>81</v>
      </c>
      <c r="I29" t="s">
        <v>29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</row>
    <row r="30" spans="1:16" x14ac:dyDescent="0.2">
      <c r="A30" t="s">
        <v>24</v>
      </c>
      <c r="B30" t="s">
        <v>25</v>
      </c>
      <c r="C30" t="s">
        <v>25</v>
      </c>
      <c r="D30" t="s">
        <v>122</v>
      </c>
      <c r="E30" t="s">
        <v>123</v>
      </c>
      <c r="F30" t="s">
        <v>123</v>
      </c>
      <c r="G30">
        <v>0</v>
      </c>
      <c r="H30">
        <v>82</v>
      </c>
      <c r="I30" t="s">
        <v>29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</row>
    <row r="31" spans="1:16" x14ac:dyDescent="0.2">
      <c r="A31" t="s">
        <v>24</v>
      </c>
      <c r="B31" t="s">
        <v>25</v>
      </c>
      <c r="C31" t="s">
        <v>25</v>
      </c>
      <c r="D31" t="s">
        <v>124</v>
      </c>
      <c r="E31" t="s">
        <v>125</v>
      </c>
      <c r="F31" t="s">
        <v>125</v>
      </c>
      <c r="G31">
        <v>0</v>
      </c>
      <c r="H31">
        <v>83</v>
      </c>
      <c r="I31" t="s">
        <v>29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</row>
    <row r="32" spans="1:16" x14ac:dyDescent="0.2">
      <c r="A32" t="s">
        <v>24</v>
      </c>
      <c r="B32" t="s">
        <v>25</v>
      </c>
      <c r="C32" t="s">
        <v>25</v>
      </c>
      <c r="D32" t="s">
        <v>126</v>
      </c>
      <c r="E32" t="s">
        <v>127</v>
      </c>
      <c r="F32" t="s">
        <v>127</v>
      </c>
      <c r="G32">
        <v>0</v>
      </c>
      <c r="H32">
        <v>84</v>
      </c>
      <c r="I32" t="s">
        <v>29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</row>
    <row r="33" spans="1:16" x14ac:dyDescent="0.2">
      <c r="A33" t="s">
        <v>24</v>
      </c>
      <c r="B33" t="s">
        <v>25</v>
      </c>
      <c r="C33" t="s">
        <v>25</v>
      </c>
      <c r="D33" t="s">
        <v>128</v>
      </c>
      <c r="E33" t="s">
        <v>129</v>
      </c>
      <c r="F33" t="s">
        <v>129</v>
      </c>
      <c r="G33">
        <v>0</v>
      </c>
      <c r="H33">
        <v>85</v>
      </c>
      <c r="I33" t="s">
        <v>29</v>
      </c>
      <c r="J33" t="s">
        <v>25</v>
      </c>
      <c r="K33" t="s">
        <v>25</v>
      </c>
      <c r="L33" t="s">
        <v>25</v>
      </c>
      <c r="M33" t="s">
        <v>25</v>
      </c>
      <c r="N33" t="s">
        <v>25</v>
      </c>
      <c r="O33" t="s">
        <v>25</v>
      </c>
      <c r="P33" t="s">
        <v>25</v>
      </c>
    </row>
    <row r="34" spans="1:16" x14ac:dyDescent="0.2">
      <c r="A34" t="s">
        <v>24</v>
      </c>
      <c r="B34" t="s">
        <v>25</v>
      </c>
      <c r="C34" t="s">
        <v>25</v>
      </c>
      <c r="D34" t="s">
        <v>130</v>
      </c>
      <c r="E34" t="s">
        <v>131</v>
      </c>
      <c r="F34" t="s">
        <v>131</v>
      </c>
      <c r="G34">
        <v>0</v>
      </c>
      <c r="H34">
        <v>86</v>
      </c>
      <c r="I34" t="s">
        <v>29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  <c r="O34" t="s">
        <v>25</v>
      </c>
      <c r="P34" t="s">
        <v>25</v>
      </c>
    </row>
    <row r="35" spans="1:16" x14ac:dyDescent="0.2">
      <c r="A35" t="s">
        <v>24</v>
      </c>
      <c r="B35" t="s">
        <v>25</v>
      </c>
      <c r="C35" t="s">
        <v>25</v>
      </c>
      <c r="D35" t="s">
        <v>132</v>
      </c>
      <c r="E35" t="s">
        <v>133</v>
      </c>
      <c r="F35" t="s">
        <v>133</v>
      </c>
      <c r="G35">
        <v>0</v>
      </c>
      <c r="H35">
        <v>91</v>
      </c>
      <c r="I35" t="s">
        <v>29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82000000238</v>
      </c>
      <c r="B5" s="12"/>
      <c r="C5" s="26"/>
      <c r="D5" s="27" t="s">
        <v>12</v>
      </c>
      <c r="E5" s="35">
        <f>IF(ISBLANK('01 Function Comparison'!$H$3),"",'01 Function Comparison'!$H$3)</f>
        <v>82000000238</v>
      </c>
      <c r="F5" s="35"/>
    </row>
    <row r="6" spans="1:6" s="24" customFormat="1" ht="17" thickBot="1" x14ac:dyDescent="0.25">
      <c r="A6" s="41" t="str">
        <f>CONCATENATE(D6,"N'",F6,"'")</f>
        <v>WHERE _Name = N'99RP281.1073742023SUPPLFX'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99RP281.1073742023SUPPLFX</v>
      </c>
    </row>
    <row r="7" spans="1:6" s="22" customFormat="1" x14ac:dyDescent="0.2">
      <c r="A7" s="38" t="str">
        <f>CONCATENATE(B7,C7,D7,E7)</f>
        <v>-- Function: Massafra -  21: from Cellar: Yeast dosing amount | Bergamo - 10: from Cellar: Yeast dosing amount</v>
      </c>
      <c r="B7" s="21" t="s">
        <v>22</v>
      </c>
      <c r="C7" s="29" t="str">
        <f>IF('01 Function Comparison'!$K$4="NULL","",IF(ISBLANK('01 Function Comparison'!$K$4),"",'01 Function Comparison'!$K$4))</f>
        <v>21: from Cellar: Yeast dosing amount</v>
      </c>
      <c r="D7" s="25" t="s">
        <v>14</v>
      </c>
      <c r="E7" s="34" t="str">
        <f>IF(ISBLANK('01 Function Comparison'!$G$4),"",'01 Function Comparison'!$G$4)</f>
        <v>10: from Cellar: Yeast dosing amount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82000000234</v>
      </c>
      <c r="B10" s="12"/>
      <c r="C10" s="26"/>
      <c r="D10" s="27" t="s">
        <v>12</v>
      </c>
      <c r="E10" s="35">
        <f>IF(ISBLANK('01 Function Comparison'!$H$4),"",'01 Function Comparison'!$H$4)</f>
        <v>82000000234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No step (ProP) (  ) | Bergamo - Dosing to Propagator ( Dosing to Propagator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>No step (ProP) (  )</v>
      </c>
      <c r="D2" s="25" t="s">
        <v>14</v>
      </c>
      <c r="E2" s="34" t="str">
        <f>IF(ISBLANK('01 Operation Comparison'!$I$3),"",CONCATENATE('01 Operation Comparison'!$I$3," ( ",'01 Operation Comparison'!$K$3," )"))</f>
        <v>Dosing to Propagator ( Dosing to Propagator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82000000290</v>
      </c>
      <c r="B5" s="12"/>
      <c r="C5" s="26"/>
      <c r="D5" s="27" t="s">
        <v>12</v>
      </c>
      <c r="E5" s="35">
        <f>IF(ISBLANK('01 Operation Comparison'!$L$3),"",'01 Operation Comparison'!$L$3)</f>
        <v>82000000290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Srange Category (  ) | Bergamo - Prerun ( Flow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>Srange Category (  )</v>
      </c>
      <c r="D7" s="25" t="s">
        <v>14</v>
      </c>
      <c r="E7" s="34" t="str">
        <f>IF(ISBLANK('01 Operation Comparison'!$I$4),"",CONCATENATE('01 Operation Comparison'!$I$4," ( ",'01 Operation Comparison'!$K$4," )"))</f>
        <v>Prerun ( Flow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82000000020</v>
      </c>
      <c r="B10" s="12"/>
      <c r="C10" s="26"/>
      <c r="D10" s="27" t="s">
        <v>12</v>
      </c>
      <c r="E10" s="35">
        <f>IF(ISBLANK('01 Operation Comparison'!$L$4),"",'01 Operation Comparison'!$L$4)</f>
        <v>82000000020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6"/>
  <sheetViews>
    <sheetView workbookViewId="0">
      <selection sqref="A1:P16"/>
    </sheetView>
  </sheetViews>
  <sheetFormatPr baseColWidth="10" defaultRowHeight="16" x14ac:dyDescent="0.2"/>
  <sheetData>
    <row r="1" spans="1:16" x14ac:dyDescent="0.2">
      <c r="A1" t="s">
        <v>134</v>
      </c>
      <c r="B1" t="s">
        <v>25</v>
      </c>
      <c r="C1" t="s">
        <v>25</v>
      </c>
      <c r="D1" t="s">
        <v>135</v>
      </c>
      <c r="E1" t="s">
        <v>136</v>
      </c>
      <c r="F1" t="s">
        <v>137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82000000238</v>
      </c>
      <c r="M1" t="s">
        <v>138</v>
      </c>
      <c r="N1" t="s">
        <v>139</v>
      </c>
      <c r="O1" t="s">
        <v>140</v>
      </c>
      <c r="P1" t="s">
        <v>141</v>
      </c>
    </row>
    <row r="2" spans="1:16" x14ac:dyDescent="0.2">
      <c r="A2" t="s">
        <v>134</v>
      </c>
      <c r="B2" t="s">
        <v>25</v>
      </c>
      <c r="C2" t="s">
        <v>25</v>
      </c>
      <c r="D2" t="s">
        <v>142</v>
      </c>
      <c r="E2" t="s">
        <v>143</v>
      </c>
      <c r="F2" t="s">
        <v>144</v>
      </c>
      <c r="G2">
        <v>0</v>
      </c>
      <c r="H2">
        <v>10</v>
      </c>
      <c r="I2" t="s">
        <v>29</v>
      </c>
      <c r="J2">
        <v>10</v>
      </c>
      <c r="K2">
        <v>1</v>
      </c>
      <c r="L2">
        <v>82000000234</v>
      </c>
      <c r="M2" t="s">
        <v>145</v>
      </c>
      <c r="N2" t="s">
        <v>145</v>
      </c>
      <c r="O2" t="s">
        <v>146</v>
      </c>
      <c r="P2" t="s">
        <v>147</v>
      </c>
    </row>
    <row r="3" spans="1:16" x14ac:dyDescent="0.2">
      <c r="A3" t="s">
        <v>134</v>
      </c>
      <c r="B3" t="s">
        <v>25</v>
      </c>
      <c r="C3" t="s">
        <v>25</v>
      </c>
      <c r="D3" t="s">
        <v>148</v>
      </c>
      <c r="E3" t="s">
        <v>149</v>
      </c>
      <c r="F3" t="s">
        <v>150</v>
      </c>
      <c r="G3">
        <v>0</v>
      </c>
      <c r="H3">
        <v>2</v>
      </c>
      <c r="I3" t="s">
        <v>29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  <row r="4" spans="1:16" x14ac:dyDescent="0.2">
      <c r="A4" t="s">
        <v>134</v>
      </c>
      <c r="B4" t="s">
        <v>25</v>
      </c>
      <c r="C4" t="s">
        <v>25</v>
      </c>
      <c r="D4" t="s">
        <v>151</v>
      </c>
      <c r="E4" t="s">
        <v>152</v>
      </c>
      <c r="F4" t="s">
        <v>153</v>
      </c>
      <c r="G4">
        <v>0</v>
      </c>
      <c r="H4">
        <v>3</v>
      </c>
      <c r="I4" t="s">
        <v>29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</row>
    <row r="5" spans="1:16" x14ac:dyDescent="0.2">
      <c r="A5" t="s">
        <v>134</v>
      </c>
      <c r="B5" t="s">
        <v>25</v>
      </c>
      <c r="C5" t="s">
        <v>25</v>
      </c>
      <c r="D5" t="s">
        <v>154</v>
      </c>
      <c r="E5" t="s">
        <v>155</v>
      </c>
      <c r="F5" t="s">
        <v>156</v>
      </c>
      <c r="G5">
        <v>0</v>
      </c>
      <c r="H5">
        <v>4</v>
      </c>
      <c r="I5" t="s">
        <v>29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</row>
    <row r="6" spans="1:16" x14ac:dyDescent="0.2">
      <c r="A6" t="s">
        <v>134</v>
      </c>
      <c r="B6" t="s">
        <v>25</v>
      </c>
      <c r="C6" t="s">
        <v>25</v>
      </c>
      <c r="D6" t="s">
        <v>157</v>
      </c>
      <c r="E6" t="s">
        <v>158</v>
      </c>
      <c r="F6" t="s">
        <v>159</v>
      </c>
      <c r="G6">
        <v>0</v>
      </c>
      <c r="H6">
        <v>5</v>
      </c>
      <c r="I6" t="s">
        <v>29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</row>
    <row r="7" spans="1:16" x14ac:dyDescent="0.2">
      <c r="A7" t="s">
        <v>134</v>
      </c>
      <c r="B7" t="s">
        <v>25</v>
      </c>
      <c r="C7" t="s">
        <v>25</v>
      </c>
      <c r="D7" t="s">
        <v>160</v>
      </c>
      <c r="E7" t="s">
        <v>161</v>
      </c>
      <c r="F7" t="s">
        <v>162</v>
      </c>
      <c r="G7">
        <v>0</v>
      </c>
      <c r="H7">
        <v>6</v>
      </c>
      <c r="I7" t="s">
        <v>29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</row>
    <row r="8" spans="1:16" x14ac:dyDescent="0.2">
      <c r="A8" t="s">
        <v>134</v>
      </c>
      <c r="B8" t="s">
        <v>25</v>
      </c>
      <c r="C8" t="s">
        <v>25</v>
      </c>
      <c r="D8" t="s">
        <v>163</v>
      </c>
      <c r="E8" t="s">
        <v>164</v>
      </c>
      <c r="F8" t="s">
        <v>165</v>
      </c>
      <c r="G8">
        <v>0</v>
      </c>
      <c r="H8">
        <v>7</v>
      </c>
      <c r="I8" t="s">
        <v>29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</row>
    <row r="9" spans="1:16" x14ac:dyDescent="0.2">
      <c r="A9" t="s">
        <v>134</v>
      </c>
      <c r="B9" t="s">
        <v>25</v>
      </c>
      <c r="C9" t="s">
        <v>25</v>
      </c>
      <c r="D9" t="s">
        <v>166</v>
      </c>
      <c r="E9" t="s">
        <v>167</v>
      </c>
      <c r="F9" t="s">
        <v>168</v>
      </c>
      <c r="G9">
        <v>0</v>
      </c>
      <c r="H9">
        <v>8</v>
      </c>
      <c r="I9" t="s">
        <v>29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</row>
    <row r="10" spans="1:16" x14ac:dyDescent="0.2">
      <c r="A10" t="s">
        <v>134</v>
      </c>
      <c r="B10" t="s">
        <v>25</v>
      </c>
      <c r="C10" t="s">
        <v>25</v>
      </c>
      <c r="D10" t="s">
        <v>169</v>
      </c>
      <c r="E10" t="s">
        <v>170</v>
      </c>
      <c r="F10" t="s">
        <v>171</v>
      </c>
      <c r="G10">
        <v>0</v>
      </c>
      <c r="H10">
        <v>9</v>
      </c>
      <c r="I10" t="s">
        <v>29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</row>
    <row r="11" spans="1:16" x14ac:dyDescent="0.2">
      <c r="A11" t="s">
        <v>134</v>
      </c>
      <c r="B11" t="s">
        <v>25</v>
      </c>
      <c r="C11" t="s">
        <v>25</v>
      </c>
      <c r="D11" t="s">
        <v>172</v>
      </c>
      <c r="E11" t="s">
        <v>173</v>
      </c>
      <c r="F11" t="s">
        <v>173</v>
      </c>
      <c r="G11">
        <v>0</v>
      </c>
      <c r="H11">
        <v>16</v>
      </c>
      <c r="I11" t="s">
        <v>29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</row>
    <row r="12" spans="1:16" x14ac:dyDescent="0.2">
      <c r="A12" t="s">
        <v>134</v>
      </c>
      <c r="B12" t="s">
        <v>25</v>
      </c>
      <c r="C12" t="s">
        <v>25</v>
      </c>
      <c r="D12" t="s">
        <v>174</v>
      </c>
      <c r="E12" t="s">
        <v>175</v>
      </c>
      <c r="F12" t="s">
        <v>176</v>
      </c>
      <c r="G12">
        <v>0</v>
      </c>
      <c r="H12">
        <v>17</v>
      </c>
      <c r="I12" t="s">
        <v>29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134</v>
      </c>
      <c r="B13" t="s">
        <v>25</v>
      </c>
      <c r="C13" t="s">
        <v>25</v>
      </c>
      <c r="D13" t="s">
        <v>177</v>
      </c>
      <c r="E13" t="s">
        <v>178</v>
      </c>
      <c r="F13" t="s">
        <v>179</v>
      </c>
      <c r="G13">
        <v>0</v>
      </c>
      <c r="H13">
        <v>18</v>
      </c>
      <c r="I13" t="s">
        <v>29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134</v>
      </c>
      <c r="B14" t="s">
        <v>25</v>
      </c>
      <c r="C14" t="s">
        <v>25</v>
      </c>
      <c r="D14" t="s">
        <v>180</v>
      </c>
      <c r="E14" t="s">
        <v>181</v>
      </c>
      <c r="F14" t="s">
        <v>182</v>
      </c>
      <c r="G14">
        <v>0</v>
      </c>
      <c r="H14">
        <v>19</v>
      </c>
      <c r="I14" t="s">
        <v>29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134</v>
      </c>
      <c r="B15" t="s">
        <v>25</v>
      </c>
      <c r="C15" t="s">
        <v>25</v>
      </c>
      <c r="D15" t="s">
        <v>183</v>
      </c>
      <c r="E15" t="s">
        <v>184</v>
      </c>
      <c r="F15" t="s">
        <v>184</v>
      </c>
      <c r="G15">
        <v>0</v>
      </c>
      <c r="H15">
        <v>20</v>
      </c>
      <c r="I15" t="s">
        <v>29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134</v>
      </c>
      <c r="B16" t="s">
        <v>25</v>
      </c>
      <c r="C16" t="s">
        <v>25</v>
      </c>
      <c r="D16" t="s">
        <v>185</v>
      </c>
      <c r="E16" t="s">
        <v>186</v>
      </c>
      <c r="F16" t="s">
        <v>187</v>
      </c>
      <c r="G16">
        <v>0</v>
      </c>
      <c r="H16">
        <v>30</v>
      </c>
      <c r="I16" t="s">
        <v>29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"/>
  <sheetViews>
    <sheetView workbookViewId="0">
      <selection activeCell="A2" sqref="A2:W2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29</v>
      </c>
      <c r="M1">
        <v>11</v>
      </c>
      <c r="N1">
        <v>1</v>
      </c>
      <c r="O1">
        <v>82000000290</v>
      </c>
      <c r="P1" t="s">
        <v>188</v>
      </c>
      <c r="Q1" t="s">
        <v>189</v>
      </c>
      <c r="R1" t="s">
        <v>190</v>
      </c>
      <c r="S1" t="s">
        <v>191</v>
      </c>
      <c r="T1" t="s">
        <v>188</v>
      </c>
      <c r="U1" t="s">
        <v>192</v>
      </c>
      <c r="V1" t="s">
        <v>193</v>
      </c>
      <c r="W1">
        <v>4</v>
      </c>
    </row>
    <row r="2" spans="1:23" x14ac:dyDescent="0.2">
      <c r="A2">
        <v>6</v>
      </c>
      <c r="B2" t="s">
        <v>194</v>
      </c>
      <c r="C2" t="s">
        <v>195</v>
      </c>
      <c r="D2" t="s">
        <v>190</v>
      </c>
      <c r="E2" t="s">
        <v>25</v>
      </c>
      <c r="F2" t="s">
        <v>25</v>
      </c>
      <c r="G2" t="s">
        <v>196</v>
      </c>
      <c r="H2" t="s">
        <v>197</v>
      </c>
      <c r="I2" t="s">
        <v>198</v>
      </c>
      <c r="J2">
        <v>0</v>
      </c>
      <c r="K2">
        <v>4</v>
      </c>
      <c r="L2" t="s">
        <v>29</v>
      </c>
      <c r="M2">
        <v>4</v>
      </c>
      <c r="N2">
        <v>1</v>
      </c>
      <c r="O2">
        <v>82000000020</v>
      </c>
      <c r="P2" t="s">
        <v>198</v>
      </c>
      <c r="Q2" t="s">
        <v>197</v>
      </c>
      <c r="R2" t="s">
        <v>190</v>
      </c>
      <c r="S2" t="s">
        <v>199</v>
      </c>
      <c r="T2" t="s">
        <v>200</v>
      </c>
      <c r="U2" t="s">
        <v>201</v>
      </c>
      <c r="V2" t="s">
        <v>202</v>
      </c>
      <c r="W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G1" zoomScale="110" zoomScaleNormal="110" workbookViewId="0">
      <selection activeCell="K20" sqref="K20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bestFit="1" customWidth="1"/>
    <col min="7" max="7" width="46" style="3" customWidth="1"/>
    <col min="8" max="8" width="12.5" style="3" customWidth="1"/>
    <col min="9" max="9" width="38.1640625" style="4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9" t="s">
        <v>7</v>
      </c>
      <c r="B1" s="50"/>
      <c r="C1" s="50"/>
      <c r="D1" s="51"/>
      <c r="F1" s="52" t="s">
        <v>2</v>
      </c>
      <c r="G1" s="53"/>
      <c r="H1" s="53"/>
      <c r="I1" s="54"/>
      <c r="J1" s="55" t="s">
        <v>8</v>
      </c>
      <c r="K1" s="56"/>
      <c r="L1" s="57"/>
      <c r="N1" s="58" t="s">
        <v>8</v>
      </c>
      <c r="O1" s="59"/>
      <c r="P1" s="60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Selection Air/Oxygen</v>
      </c>
      <c r="C3" s="12">
        <f>'00 Value Source'!L1</f>
        <v>82000000225</v>
      </c>
      <c r="D3" s="13" t="str">
        <f>'00 Value Source'!P1</f>
        <v>Air or O2?</v>
      </c>
      <c r="F3" s="2">
        <v>1</v>
      </c>
      <c r="G3" s="3" t="s">
        <v>30</v>
      </c>
      <c r="H3" s="3">
        <v>82000000225</v>
      </c>
      <c r="I3" s="4" t="s">
        <v>32</v>
      </c>
      <c r="J3" s="44" t="s">
        <v>207</v>
      </c>
      <c r="K3" s="61" t="s">
        <v>216</v>
      </c>
      <c r="N3" s="11">
        <f>'00 Value Source'!H1</f>
        <v>1</v>
      </c>
      <c r="O3" s="12" t="str">
        <f>'00 Value Source'!F1</f>
        <v>Flow slow</v>
      </c>
      <c r="P3" s="13" t="str">
        <f>'00 Value Source'!D1</f>
        <v>99RP281.536871183SUPPLVA</v>
      </c>
    </row>
    <row r="4" spans="1:16" x14ac:dyDescent="0.2">
      <c r="A4" s="11">
        <f>'00 Value Source'!J2</f>
        <v>7</v>
      </c>
      <c r="B4" s="12" t="str">
        <f>'00 Value Source'!M2</f>
        <v>007: a - Fermenting tank</v>
      </c>
      <c r="C4" s="12">
        <f>'00 Value Source'!L2</f>
        <v>82000000226</v>
      </c>
      <c r="D4" s="13" t="str">
        <f>'00 Value Source'!P2</f>
        <v>Destination cold Wort Tank 1</v>
      </c>
      <c r="F4" s="2">
        <v>7</v>
      </c>
      <c r="G4" s="3" t="s">
        <v>36</v>
      </c>
      <c r="H4" s="3">
        <v>82000000226</v>
      </c>
      <c r="I4" s="4" t="s">
        <v>38</v>
      </c>
      <c r="J4" s="2">
        <v>4</v>
      </c>
      <c r="K4" s="3" t="s">
        <v>83</v>
      </c>
      <c r="L4" s="4" t="s">
        <v>81</v>
      </c>
      <c r="N4" s="11">
        <f>'00 Value Source'!H2</f>
        <v>7</v>
      </c>
      <c r="O4" s="12" t="str">
        <f>'00 Value Source'!F2</f>
        <v>Yeast food basic amount</v>
      </c>
      <c r="P4" s="13" t="str">
        <f>'00 Value Source'!D2</f>
        <v>99RP281.536873661SUPPLVA</v>
      </c>
    </row>
    <row r="5" spans="1:16" x14ac:dyDescent="0.2">
      <c r="A5" s="11">
        <f>'00 Value Source'!J3</f>
        <v>8</v>
      </c>
      <c r="B5" s="12" t="str">
        <f>'00 Value Source'!M3</f>
        <v>008: e - Yeast tank</v>
      </c>
      <c r="C5" s="12">
        <f>'00 Value Source'!L3</f>
        <v>82000000237</v>
      </c>
      <c r="D5" s="13" t="str">
        <f>'00 Value Source'!P3</f>
        <v>Tank yeast origin</v>
      </c>
      <c r="F5" s="2">
        <v>8</v>
      </c>
      <c r="G5" s="3" t="s">
        <v>42</v>
      </c>
      <c r="H5" s="3">
        <v>82000000237</v>
      </c>
      <c r="I5" s="4" t="s">
        <v>44</v>
      </c>
      <c r="J5" s="2">
        <v>17</v>
      </c>
      <c r="K5" s="3" t="s">
        <v>53</v>
      </c>
      <c r="L5" s="4" t="s">
        <v>51</v>
      </c>
      <c r="N5" s="11">
        <f>'00 Value Source'!H3</f>
        <v>8</v>
      </c>
      <c r="O5" s="12" t="str">
        <f>'00 Value Source'!F3</f>
        <v>Amount Fermenting Vessel 1</v>
      </c>
      <c r="P5" s="13" t="str">
        <f>'00 Value Source'!D3</f>
        <v>99RP281.536871532SUPPLVA</v>
      </c>
    </row>
    <row r="6" spans="1:16" x14ac:dyDescent="0.2">
      <c r="A6" s="11">
        <f>'00 Value Source'!J4</f>
        <v>15</v>
      </c>
      <c r="B6" s="12" t="str">
        <f>'00 Value Source'!M4</f>
        <v>015: Ratio = Yeast [L] / Wort [hl]</v>
      </c>
      <c r="C6" s="12">
        <f>'00 Value Source'!L4</f>
        <v>82000000236</v>
      </c>
      <c r="D6" s="13" t="str">
        <f>'00 Value Source'!P4</f>
        <v>Pitching rate yeast (lt liev / hl mosto)</v>
      </c>
      <c r="F6" s="2">
        <v>15</v>
      </c>
      <c r="G6" s="3" t="s">
        <v>48</v>
      </c>
      <c r="H6" s="3">
        <v>82000000236</v>
      </c>
      <c r="I6" s="4" t="s">
        <v>50</v>
      </c>
      <c r="J6" s="46" t="s">
        <v>208</v>
      </c>
      <c r="K6" s="47" t="s">
        <v>217</v>
      </c>
      <c r="N6" s="11">
        <f>'00 Value Source'!H4</f>
        <v>15</v>
      </c>
      <c r="O6" s="12" t="str">
        <f>'00 Value Source'!F4</f>
        <v>Amount per brew</v>
      </c>
      <c r="P6" s="13" t="str">
        <f>'00 Value Source'!D4</f>
        <v>99RP281.536873663SUPPLVA</v>
      </c>
    </row>
    <row r="7" spans="1:16" x14ac:dyDescent="0.2">
      <c r="A7" s="11">
        <f>'00 Value Source'!J5</f>
        <v>17</v>
      </c>
      <c r="B7" s="12" t="str">
        <f>'00 Value Source'!M5</f>
        <v>017: Calculated mean Temperature to Cellar</v>
      </c>
      <c r="C7" s="12">
        <f>'00 Value Source'!L5</f>
        <v>82000000222</v>
      </c>
      <c r="D7" s="13" t="str">
        <f>'00 Value Source'!P5</f>
        <v>Temp. Wort Cooling (Average)</v>
      </c>
      <c r="F7" s="2">
        <v>17</v>
      </c>
      <c r="G7" s="3" t="s">
        <v>54</v>
      </c>
      <c r="H7" s="3">
        <v>82000000222</v>
      </c>
      <c r="I7" s="4" t="s">
        <v>56</v>
      </c>
      <c r="J7" s="46" t="s">
        <v>209</v>
      </c>
      <c r="K7" s="47" t="s">
        <v>218</v>
      </c>
      <c r="N7" s="11">
        <f>'00 Value Source'!H5</f>
        <v>17</v>
      </c>
      <c r="O7" s="12" t="str">
        <f>'00 Value Source'!F5</f>
        <v>Yeast pitching tank</v>
      </c>
      <c r="P7" s="13" t="str">
        <f>'00 Value Source'!D5</f>
        <v>99RP281.536871541SUPPLVA</v>
      </c>
    </row>
    <row r="8" spans="1:16" x14ac:dyDescent="0.2">
      <c r="A8" s="11">
        <f>'00 Value Source'!J6</f>
        <v>28</v>
      </c>
      <c r="B8" s="12" t="str">
        <f>'00 Value Source'!M6</f>
        <v>028: Volume batch from WHP</v>
      </c>
      <c r="C8" s="12">
        <f>'00 Value Source'!L6</f>
        <v>82000000223</v>
      </c>
      <c r="D8" s="13" t="str">
        <f>'00 Value Source'!P6</f>
        <v>Volume Cold Wort</v>
      </c>
      <c r="F8" s="2">
        <v>28</v>
      </c>
      <c r="G8" s="3" t="s">
        <v>57</v>
      </c>
      <c r="H8" s="3">
        <v>82000000223</v>
      </c>
      <c r="I8" s="4" t="s">
        <v>59</v>
      </c>
      <c r="J8" s="46" t="s">
        <v>210</v>
      </c>
      <c r="K8" s="47" t="s">
        <v>219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29</v>
      </c>
      <c r="B9" s="12" t="str">
        <f>'00 Value Source'!M7</f>
        <v>029: MES/SAP Tracing number</v>
      </c>
      <c r="C9" s="12">
        <f>'00 Value Source'!L7</f>
        <v>82000000280</v>
      </c>
      <c r="D9" s="13" t="str">
        <f>'00 Value Source'!P7</f>
        <v>Destination cold Wort Tank 1 - FillNr</v>
      </c>
      <c r="F9" s="2">
        <v>29</v>
      </c>
      <c r="G9" s="3" t="s">
        <v>60</v>
      </c>
      <c r="H9" s="3">
        <v>82000000280</v>
      </c>
      <c r="I9" s="4" t="s">
        <v>62</v>
      </c>
      <c r="J9" s="46" t="s">
        <v>211</v>
      </c>
      <c r="K9" s="47" t="s">
        <v>220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35</v>
      </c>
      <c r="B10" s="12" t="str">
        <f>'00 Value Source'!M8</f>
        <v>035: MES: Time total cooling</v>
      </c>
      <c r="C10" s="12">
        <f>'00 Value Source'!L8</f>
        <v>82000000221</v>
      </c>
      <c r="D10" s="13" t="str">
        <f>'00 Value Source'!P8</f>
        <v>Time Total Cooling</v>
      </c>
      <c r="F10" s="2">
        <v>35</v>
      </c>
      <c r="G10" s="3" t="s">
        <v>63</v>
      </c>
      <c r="H10" s="3">
        <v>82000000221</v>
      </c>
      <c r="I10" s="4" t="s">
        <v>65</v>
      </c>
      <c r="J10" s="46" t="s">
        <v>212</v>
      </c>
      <c r="K10" s="47" t="s">
        <v>221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38</v>
      </c>
      <c r="B11" s="12" t="str">
        <f>'00 Value Source'!M9</f>
        <v>038: MES UTIF</v>
      </c>
      <c r="C11" s="12">
        <f>'00 Value Source'!L9</f>
        <v>82000012397</v>
      </c>
      <c r="D11" s="13" t="str">
        <f>'00 Value Source'!P9</f>
        <v>01-00-Gen- UTF counter cold wort</v>
      </c>
      <c r="F11" s="2">
        <v>38</v>
      </c>
      <c r="G11" s="3" t="s">
        <v>66</v>
      </c>
      <c r="H11" s="3">
        <v>82000012397</v>
      </c>
      <c r="I11" s="4" t="s">
        <v>68</v>
      </c>
      <c r="J11" s="46" t="s">
        <v>213</v>
      </c>
      <c r="K11" s="47" t="s">
        <v>222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56</v>
      </c>
      <c r="B12" s="12" t="str">
        <f>'00 Value Source'!M10</f>
        <v>056: Man. Seq brew in tank</v>
      </c>
      <c r="C12" s="12">
        <f>'00 Value Source'!L10</f>
        <v>82000000231</v>
      </c>
      <c r="D12" s="13" t="str">
        <f>'00 Value Source'!P10</f>
        <v>Destination cold Wort Tank 1 - ProgressiveNr</v>
      </c>
      <c r="F12" s="2">
        <v>56</v>
      </c>
      <c r="G12" s="3" t="s">
        <v>69</v>
      </c>
      <c r="H12" s="3">
        <v>82000000231</v>
      </c>
      <c r="I12" s="4" t="s">
        <v>71</v>
      </c>
      <c r="J12" s="46" t="s">
        <v>214</v>
      </c>
      <c r="K12" s="47" t="s">
        <v>223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57</v>
      </c>
      <c r="B13" s="12" t="str">
        <f>'00 Value Source'!M11</f>
        <v>057: MES time total brewing</v>
      </c>
      <c r="C13" s="12">
        <f>'00 Value Source'!L11</f>
        <v>82000012395</v>
      </c>
      <c r="D13" s="13" t="str">
        <f>'00 Value Source'!P11</f>
        <v>01-00-Gen- UTF counter Malt Outtake</v>
      </c>
      <c r="F13" s="2">
        <v>57</v>
      </c>
      <c r="G13" s="3" t="s">
        <v>72</v>
      </c>
      <c r="H13" s="3">
        <v>82000012395</v>
      </c>
      <c r="I13" s="4" t="s">
        <v>74</v>
      </c>
      <c r="J13" s="46" t="s">
        <v>215</v>
      </c>
      <c r="K13" s="47" t="s">
        <v>224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K14" s="45"/>
      <c r="N14" s="11">
        <f>'00 Value Source'!H12</f>
        <v>2</v>
      </c>
      <c r="O14" s="12" t="str">
        <f>'00 Value Source'!F12</f>
        <v>Saved value TV08.01.27</v>
      </c>
      <c r="P14" s="13" t="str">
        <f>'00 Value Source'!D12</f>
        <v>99RP281.536871184SUPPLVA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K15" s="45"/>
      <c r="N15" s="11">
        <f>'00 Value Source'!H13</f>
        <v>3</v>
      </c>
      <c r="O15" s="12" t="str">
        <f>'00 Value Source'!F13</f>
        <v>Saved value TV08.01.19</v>
      </c>
      <c r="P15" s="13" t="str">
        <f>'00 Value Source'!D13</f>
        <v>99RP281.536871185SUPPLVA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4</v>
      </c>
      <c r="O16" s="12" t="str">
        <f>'00 Value Source'!F14</f>
        <v>Fermenting Vessel 1</v>
      </c>
      <c r="P16" s="13" t="str">
        <f>'00 Value Source'!D14</f>
        <v>99RP281.536871528SUPPLVA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Calculated Yeast food amount</v>
      </c>
      <c r="P17" s="13" t="str">
        <f>'00 Value Source'!D15</f>
        <v>99RP281.536873662SUPPLVA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16</v>
      </c>
      <c r="O18" s="12" t="str">
        <f>'00 Value Source'!F16</f>
        <v>Number of brews</v>
      </c>
      <c r="P18" s="13" t="str">
        <f>'00 Value Source'!D16</f>
        <v>99RP281.536871540SUPPLVA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18</v>
      </c>
      <c r="O19" s="12" t="str">
        <f>'00 Value Source'!F17</f>
        <v>Yeast pitching amount</v>
      </c>
      <c r="P19" s="13" t="str">
        <f>'00 Value Source'!D17</f>
        <v>99RP281.536873962SUPPLVA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65</v>
      </c>
      <c r="O20" s="12" t="str">
        <f>'00 Value Source'!F18</f>
        <v>Vertical Tanks right</v>
      </c>
      <c r="P20" s="13" t="str">
        <f>'00 Value Source'!D18</f>
        <v>99RP281.536871867SUPPLVA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66</v>
      </c>
      <c r="O21" s="12" t="str">
        <f>'00 Value Source'!F19</f>
        <v>Vertical Tanks left</v>
      </c>
      <c r="P21" s="13" t="str">
        <f>'00 Value Source'!D19</f>
        <v>99RP281.536871868SUPPLVA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67</v>
      </c>
      <c r="O22" s="12" t="str">
        <f>'00 Value Source'!F20</f>
        <v>Caustic IVT cycles</v>
      </c>
      <c r="P22" s="13" t="str">
        <f>'00 Value Source'!D20</f>
        <v>99RP281.536873896SUPPLVA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68</v>
      </c>
      <c r="O23" s="12" t="str">
        <f>'00 Value Source'!F21</f>
        <v>Water IVT cycles</v>
      </c>
      <c r="P23" s="13" t="str">
        <f>'00 Value Source'!D21</f>
        <v>99RP281.536873897SUPPLVA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69</v>
      </c>
      <c r="O24" s="12" t="str">
        <f>'00 Value Source'!F22</f>
        <v>Counter wort total Init</v>
      </c>
      <c r="P24" s="13" t="str">
        <f>'00 Value Source'!D22</f>
        <v>99RP281.536873960SUPPLVA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70</v>
      </c>
      <c r="O25" s="12" t="str">
        <f>'00 Value Source'!F23</f>
        <v>Counter wort total final</v>
      </c>
      <c r="P25" s="13" t="str">
        <f>'00 Value Source'!D23</f>
        <v>99RP281.536873961SUPPLVA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73</v>
      </c>
      <c r="O26" s="12" t="str">
        <f>'00 Value Source'!F24</f>
        <v>Colour avg</v>
      </c>
      <c r="P26" s="13" t="str">
        <f>'00 Value Source'!D24</f>
        <v>99RP281.536874033SUPPLVA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74</v>
      </c>
      <c r="O27" s="12" t="str">
        <f>'00 Value Source'!F25</f>
        <v>Turbidity avg</v>
      </c>
      <c r="P27" s="13" t="str">
        <f>'00 Value Source'!D25</f>
        <v>99RP281.536874034SUPPLVA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75</v>
      </c>
      <c r="O28" s="12" t="str">
        <f>'00 Value Source'!F26</f>
        <v>pH avg</v>
      </c>
      <c r="P28" s="13" t="str">
        <f>'00 Value Source'!D26</f>
        <v>99RP281.536874047SUPPLVA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76</v>
      </c>
      <c r="O29" s="12" t="str">
        <f>'00 Value Source'!F27</f>
        <v>Batchnumber repair</v>
      </c>
      <c r="P29" s="13" t="str">
        <f>'00 Value Source'!D27</f>
        <v>99RP281.536874501SUPPLVA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80</v>
      </c>
      <c r="O30" s="12" t="str">
        <f>'00 Value Source'!F28</f>
        <v>Raw material thrown</v>
      </c>
      <c r="P30" s="13" t="str">
        <f>'00 Value Source'!D28</f>
        <v>99RP281.536874531SUPPLVA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81</v>
      </c>
      <c r="O31" s="12" t="str">
        <f>'00 Value Source'!F29</f>
        <v>Volume at casting</v>
      </c>
      <c r="P31" s="13" t="str">
        <f>'00 Value Source'!D29</f>
        <v>99RP281.536874532SUPPLVA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82</v>
      </c>
      <c r="O32" s="12" t="str">
        <f>'00 Value Source'!F30</f>
        <v>Volume rest beer</v>
      </c>
      <c r="P32" s="13" t="str">
        <f>'00 Value Source'!D30</f>
        <v>99RP281.536874533SUPPLVA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83</v>
      </c>
      <c r="O33" s="12" t="str">
        <f>'00 Value Source'!F31</f>
        <v>Wort transfer OG average</v>
      </c>
      <c r="P33" s="13" t="str">
        <f>'00 Value Source'!D31</f>
        <v>99RP281.536874534SUPPLVA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N34" s="11">
        <f>'00 Value Source'!H32</f>
        <v>84</v>
      </c>
      <c r="O34" s="12" t="str">
        <f>'00 Value Source'!F32</f>
        <v>Rest beer OG %V</v>
      </c>
      <c r="P34" s="13" t="str">
        <f>'00 Value Source'!D32</f>
        <v>99RP281.536874535SUPPLVA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N35" s="11">
        <f>'00 Value Source'!H33</f>
        <v>85</v>
      </c>
      <c r="O35" s="12" t="str">
        <f>'00 Value Source'!F33</f>
        <v>Wort transfer OG %V</v>
      </c>
      <c r="P35" s="13" t="str">
        <f>'00 Value Source'!D33</f>
        <v>99RP281.536874536SUPPLVA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N36" s="11">
        <f>'00 Value Source'!H34</f>
        <v>86</v>
      </c>
      <c r="O36" s="12" t="str">
        <f>'00 Value Source'!F34</f>
        <v>Yield</v>
      </c>
      <c r="P36" s="13" t="str">
        <f>'00 Value Source'!D34</f>
        <v>99RP281.536874537SUPPLVA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N37" s="11">
        <f>'00 Value Source'!H35</f>
        <v>91</v>
      </c>
      <c r="O37" s="12" t="str">
        <f>'00 Value Source'!F35</f>
        <v>MPDS5 Product</v>
      </c>
      <c r="P37" s="13" t="str">
        <f>'00 Value Source'!D35</f>
        <v>99RP281.536874542SUPPLVA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C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9" t="s">
        <v>7</v>
      </c>
      <c r="B1" s="50"/>
      <c r="C1" s="50"/>
      <c r="D1" s="51"/>
      <c r="F1" s="52" t="s">
        <v>2</v>
      </c>
      <c r="G1" s="53"/>
      <c r="H1" s="53"/>
      <c r="I1" s="54"/>
      <c r="J1" s="55" t="s">
        <v>8</v>
      </c>
      <c r="K1" s="56"/>
      <c r="L1" s="57"/>
      <c r="N1" s="58" t="s">
        <v>8</v>
      </c>
      <c r="O1" s="59"/>
      <c r="P1" s="60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G1" zoomScaleNormal="100" workbookViewId="0">
      <selection activeCell="K11" sqref="K11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9" t="s">
        <v>7</v>
      </c>
      <c r="B1" s="50"/>
      <c r="C1" s="50"/>
      <c r="D1" s="51"/>
      <c r="F1" s="52" t="s">
        <v>2</v>
      </c>
      <c r="G1" s="53"/>
      <c r="H1" s="53"/>
      <c r="I1" s="54"/>
      <c r="J1" s="55" t="s">
        <v>8</v>
      </c>
      <c r="K1" s="56"/>
      <c r="L1" s="57"/>
      <c r="N1" s="58" t="s">
        <v>8</v>
      </c>
      <c r="O1" s="59"/>
      <c r="P1" s="60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82000000238</v>
      </c>
      <c r="D3" s="13" t="str">
        <f>'00 Function Source'!P1</f>
        <v>Total occupation Time</v>
      </c>
      <c r="F3" s="2">
        <v>1</v>
      </c>
      <c r="G3" s="3" t="s">
        <v>138</v>
      </c>
      <c r="H3" s="3">
        <v>82000000238</v>
      </c>
      <c r="I3" s="4" t="s">
        <v>141</v>
      </c>
      <c r="J3" s="2">
        <v>1</v>
      </c>
      <c r="K3" s="3" t="s">
        <v>137</v>
      </c>
      <c r="L3" s="4" t="s">
        <v>135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99RP281.1073742023SUPPLFX</v>
      </c>
    </row>
    <row r="4" spans="1:16" x14ac:dyDescent="0.2">
      <c r="A4" s="11">
        <f>'00 Function Source'!J2</f>
        <v>10</v>
      </c>
      <c r="B4" s="12" t="str">
        <f>'00 Function Source'!M2</f>
        <v>10: from Cellar: Yeast dosing amount</v>
      </c>
      <c r="C4" s="12">
        <f>'00 Function Source'!L2</f>
        <v>82000000234</v>
      </c>
      <c r="D4" s="13" t="str">
        <f>'00 Function Source'!P2</f>
        <v>Volume yeast (litri)</v>
      </c>
      <c r="F4" s="2">
        <v>10</v>
      </c>
      <c r="G4" s="3" t="s">
        <v>145</v>
      </c>
      <c r="H4" s="3">
        <v>82000000234</v>
      </c>
      <c r="I4" s="4" t="s">
        <v>147</v>
      </c>
      <c r="J4" s="48" t="s">
        <v>203</v>
      </c>
      <c r="K4" s="47" t="s">
        <v>206</v>
      </c>
      <c r="N4" s="11">
        <f>'00 Function Source'!H2</f>
        <v>10</v>
      </c>
      <c r="O4" s="12" t="str">
        <f>'00 Function Source'!F2</f>
        <v>Wort to Ferm 1</v>
      </c>
      <c r="P4" s="13" t="str">
        <f>'00 Function Source'!D2</f>
        <v>99RP281.1073742466SUPPLFX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2</v>
      </c>
      <c r="O5" s="12" t="str">
        <f>'00 Function Source'!F3</f>
        <v>Reclean Time</v>
      </c>
      <c r="P5" s="13" t="str">
        <f>'00 Function Source'!D3</f>
        <v>99RP281.1073742024SUPPLFX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Level WHP slow down</v>
      </c>
      <c r="P6" s="13" t="str">
        <f>'00 Function Source'!D4</f>
        <v>99RP281.1073742025SUPPLFX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Delay time PID wort pump</v>
      </c>
      <c r="P7" s="13" t="str">
        <f>'00 Function Source'!D5</f>
        <v>99RP281.1073742198SUPPLFX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time PID cold water</v>
      </c>
      <c r="P8" s="13" t="str">
        <f>'00 Function Source'!D6</f>
        <v>99RP281.1073742199SUPPLFX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6</v>
      </c>
      <c r="O9" s="12" t="str">
        <f>'00 Function Source'!F7</f>
        <v>Delay time PID chilled water</v>
      </c>
      <c r="P9" s="13" t="str">
        <f>'00 Function Source'!D7</f>
        <v>99RP281.1073742200SUPPLFX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7</v>
      </c>
      <c r="O10" s="12" t="str">
        <f>'00 Function Source'!F8</f>
        <v>Slow down flow time</v>
      </c>
      <c r="P10" s="13" t="str">
        <f>'00 Function Source'!D8</f>
        <v>99RP281.1073742228SUPPLFX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8</v>
      </c>
      <c r="O11" s="12" t="str">
        <f>'00 Function Source'!F9</f>
        <v>Amount chilled water</v>
      </c>
      <c r="P11" s="13" t="str">
        <f>'00 Function Source'!D9</f>
        <v>99RP281.1073742365SUPPLFX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9</v>
      </c>
      <c r="O12" s="12" t="str">
        <f>'00 Function Source'!F10</f>
        <v>Amount cold water</v>
      </c>
      <c r="P12" s="13" t="str">
        <f>'00 Function Source'!D10</f>
        <v>99RP281.1073742366SUPPLFX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16</v>
      </c>
      <c r="O13" s="12" t="str">
        <f>'00 Function Source'!F11</f>
        <v>WA is not started</v>
      </c>
      <c r="P13" s="13" t="str">
        <f>'00 Function Source'!D11</f>
        <v>99RP281.1073742646SUPPLFX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17</v>
      </c>
      <c r="O14" s="12" t="str">
        <f>'00 Function Source'!F12</f>
        <v>Counter wort for measurements</v>
      </c>
      <c r="P14" s="13" t="str">
        <f>'00 Function Source'!D12</f>
        <v>99RP281.1073742664SUPPLFX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18</v>
      </c>
      <c r="O15" s="12" t="str">
        <f>'00 Function Source'!F13</f>
        <v>Delay start avg measurements</v>
      </c>
      <c r="P15" s="13" t="str">
        <f>'00 Function Source'!D13</f>
        <v>99RP281.1073742668SUPPLFX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19</v>
      </c>
      <c r="O16" s="12" t="str">
        <f>'00 Function Source'!F14</f>
        <v>Function19</v>
      </c>
      <c r="P16" s="13" t="str">
        <f>'00 Function Source'!D14</f>
        <v>99RP281.1073742676SUPPLFX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20</v>
      </c>
      <c r="O17" s="12" t="str">
        <f>'00 Function Source'!F15</f>
        <v>Flushing time MPDS5 measuring</v>
      </c>
      <c r="P17" s="13" t="str">
        <f>'00 Function Source'!D15</f>
        <v>99RP281.1073742712SUPPLFX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30</v>
      </c>
      <c r="O18" s="12" t="str">
        <f>'00 Function Source'!F16</f>
        <v>Check time sealing water</v>
      </c>
      <c r="P18" s="13" t="str">
        <f>'00 Function Source'!D16</f>
        <v>99RP281.1073742477SUPPLFX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K1" zoomScale="110" zoomScaleNormal="110" workbookViewId="0">
      <selection activeCell="O11" sqref="O11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8.5" style="3" bestFit="1" customWidth="1"/>
    <col min="10" max="10" width="12" style="3" customWidth="1"/>
    <col min="11" max="11" width="18.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7.8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9" t="s">
        <v>7</v>
      </c>
      <c r="B1" s="50"/>
      <c r="C1" s="50"/>
      <c r="D1" s="50"/>
      <c r="E1" s="50"/>
      <c r="F1" s="51"/>
      <c r="H1" s="52" t="s">
        <v>2</v>
      </c>
      <c r="I1" s="53"/>
      <c r="J1" s="53"/>
      <c r="K1" s="53"/>
      <c r="L1" s="53"/>
      <c r="M1" s="54"/>
      <c r="N1" s="55" t="s">
        <v>8</v>
      </c>
      <c r="O1" s="56"/>
      <c r="P1" s="57"/>
      <c r="R1" s="58" t="s">
        <v>8</v>
      </c>
      <c r="S1" s="59"/>
      <c r="T1" s="60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4</v>
      </c>
      <c r="B3" s="12" t="str">
        <f>'00 Operation Source'!T1</f>
        <v>Dosing to Propagator</v>
      </c>
      <c r="C3" s="12">
        <f>'00 Operation Source'!M1</f>
        <v>11</v>
      </c>
      <c r="D3" s="12" t="str">
        <f>'00 Operation Source'!P1</f>
        <v>Dosing to Propagator</v>
      </c>
      <c r="E3" s="12">
        <f>'00 Operation Source'!O1</f>
        <v>82000000290</v>
      </c>
      <c r="F3" s="13" t="str">
        <f>'00 Operation Source'!U1</f>
        <v>Volume Proporgator yeast</v>
      </c>
      <c r="H3" s="2">
        <v>4</v>
      </c>
      <c r="I3" s="3" t="s">
        <v>188</v>
      </c>
      <c r="J3" s="3">
        <v>11</v>
      </c>
      <c r="K3" s="3" t="s">
        <v>188</v>
      </c>
      <c r="L3" s="3">
        <v>82000000290</v>
      </c>
      <c r="M3" s="4" t="s">
        <v>192</v>
      </c>
      <c r="N3" s="62" t="s">
        <v>204</v>
      </c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6</v>
      </c>
      <c r="B4" s="12" t="str">
        <f>'00 Operation Source'!T2</f>
        <v>Prerun</v>
      </c>
      <c r="C4" s="12">
        <f>'00 Operation Source'!M2</f>
        <v>4</v>
      </c>
      <c r="D4" s="12" t="str">
        <f>'00 Operation Source'!P2</f>
        <v>Flow</v>
      </c>
      <c r="E4" s="12">
        <f>'00 Operation Source'!O2</f>
        <v>82000000020</v>
      </c>
      <c r="F4" s="13" t="str">
        <f>'00 Operation Source'!U2</f>
        <v>Time Start Mashing</v>
      </c>
      <c r="H4" s="2">
        <v>6</v>
      </c>
      <c r="I4" s="3" t="s">
        <v>200</v>
      </c>
      <c r="J4" s="3">
        <v>4</v>
      </c>
      <c r="K4" s="3" t="s">
        <v>198</v>
      </c>
      <c r="L4" s="3">
        <v>82000000020</v>
      </c>
      <c r="M4" s="4" t="s">
        <v>201</v>
      </c>
      <c r="N4" s="62" t="s">
        <v>205</v>
      </c>
      <c r="R4" s="11" t="str">
        <f>'00 Operation Source'!C2</f>
        <v>433 - Water postrun</v>
      </c>
      <c r="S4" s="12" t="str">
        <f>'00 Operation Source'!I2</f>
        <v>Flow</v>
      </c>
      <c r="T4" s="13" t="str">
        <f>'00 Operation Source'!G2</f>
        <v>99RP281.2926:1289VCM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101: Selection Air/Oxygen | Bergamo - 001: Selection Air/Oxygen</v>
      </c>
      <c r="B2" s="21" t="s">
        <v>15</v>
      </c>
      <c r="C2" s="29" t="str">
        <f>IF('01 Value Comparison'!$K$3="NULL","",IF(ISBLANK('01 Value Comparison'!$K$3),"",'01 Value Comparison'!$K$3))</f>
        <v>101: Selection Air/Oxygen</v>
      </c>
      <c r="D2" s="25" t="s">
        <v>14</v>
      </c>
      <c r="E2" s="34" t="str">
        <f>IF(ISBLANK('01 Value Comparison'!$G$3),"",'01 Value Comparison'!$G$3)</f>
        <v>001: Selection Air/Oxygen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82000000225</v>
      </c>
      <c r="B5" s="12"/>
      <c r="C5" s="26"/>
      <c r="D5" s="27" t="s">
        <v>12</v>
      </c>
      <c r="E5" s="35">
        <f>IF(ISBLANK('01 Value Comparison'!$H$3),"",'01 Value Comparison'!$H$3)</f>
        <v>82000000225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Fermenting Vessel 1 | Bergamo - 007: a - Fermenting tank</v>
      </c>
      <c r="B7" s="21" t="s">
        <v>15</v>
      </c>
      <c r="C7" s="29" t="str">
        <f>IF('01 Value Comparison'!$K$4="NULL","",IF(ISBLANK('01 Value Comparison'!$K$4),"",'01 Value Comparison'!$K$4))</f>
        <v>Fermenting Vessel 1</v>
      </c>
      <c r="D7" s="25" t="s">
        <v>14</v>
      </c>
      <c r="E7" s="34" t="str">
        <f>IF(ISBLANK('01 Value Comparison'!$G$4),"",'01 Value Comparison'!$G$4)</f>
        <v>007: a - Fermenting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82000000226</v>
      </c>
      <c r="B10" s="12"/>
      <c r="C10" s="26"/>
      <c r="D10" s="27" t="s">
        <v>12</v>
      </c>
      <c r="E10" s="35">
        <f>IF(ISBLANK('01 Value Comparison'!$H$4),"",'01 Value Comparison'!$H$4)</f>
        <v>82000000226</v>
      </c>
      <c r="F10" s="35"/>
    </row>
    <row r="11" spans="1:6" s="24" customFormat="1" ht="17" thickBot="1" x14ac:dyDescent="0.25">
      <c r="A11" s="41" t="str">
        <f>CONCATENATE(D11,"N'",F11,"'")</f>
        <v>WHERE _Name = N'99RP281.536871528SUPPLVA'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>99RP281.536871528SUPPLVA</v>
      </c>
    </row>
    <row r="12" spans="1:6" s="22" customFormat="1" x14ac:dyDescent="0.2">
      <c r="A12" s="38" t="str">
        <f>CONCATENATE(B12,C12,D12,E12)</f>
        <v>-- Value: Massafra -  Yeast pitching tank | Bergamo - 008: e - Yeast tank</v>
      </c>
      <c r="B12" s="21" t="s">
        <v>15</v>
      </c>
      <c r="C12" s="29" t="str">
        <f>IF('01 Value Comparison'!$K$5="NULL","",IF(ISBLANK('01 Value Comparison'!$K$5),"",'01 Value Comparison'!$K$5))</f>
        <v>Yeast pitching tank</v>
      </c>
      <c r="D12" s="25" t="s">
        <v>14</v>
      </c>
      <c r="E12" s="34" t="str">
        <f>IF(ISBLANK('01 Value Comparison'!$G$5),"",'01 Value Comparison'!$G$5)</f>
        <v>008: e - Yeast tank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82000000237</v>
      </c>
      <c r="B15" s="12"/>
      <c r="C15" s="26"/>
      <c r="D15" s="27" t="s">
        <v>12</v>
      </c>
      <c r="E15" s="35">
        <f>IF(ISBLANK('01 Value Comparison'!$H$5),"",'01 Value Comparison'!$H$5)</f>
        <v>82000000237</v>
      </c>
      <c r="F15" s="35"/>
    </row>
    <row r="16" spans="1:6" s="24" customFormat="1" ht="17" thickBot="1" x14ac:dyDescent="0.25">
      <c r="A16" s="41" t="str">
        <f>CONCATENATE(D16,"N'",F16,"'")</f>
        <v>WHERE _Name = N'99RP281.536871541SUPPLVA'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>99RP281.536871541SUPPLVA</v>
      </c>
    </row>
    <row r="17" spans="1:6" s="22" customFormat="1" x14ac:dyDescent="0.2">
      <c r="A17" s="38" t="str">
        <f>CONCATENATE(B17,C17,D17,E17)</f>
        <v>-- Value: Massafra -  102: Ratio = Yeast [L] / Wort [hl] | Bergamo - 015: Ratio = Yeast [L] / Wort [hl]</v>
      </c>
      <c r="B17" s="21" t="s">
        <v>15</v>
      </c>
      <c r="C17" s="29" t="str">
        <f>IF('01 Value Comparison'!$K$6="NULL","",IF(ISBLANK('01 Value Comparison'!$K$6),"",'01 Value Comparison'!$K$6))</f>
        <v>102: Ratio = Yeast [L] / Wort [hl]</v>
      </c>
      <c r="D17" s="25" t="s">
        <v>14</v>
      </c>
      <c r="E17" s="34" t="str">
        <f>IF(ISBLANK('01 Value Comparison'!$G$6),"",'01 Value Comparison'!$G$6)</f>
        <v>015: Ratio = Yeast [L] / Wort [hl]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82000000236</v>
      </c>
      <c r="B20" s="12"/>
      <c r="C20" s="26"/>
      <c r="D20" s="27" t="s">
        <v>12</v>
      </c>
      <c r="E20" s="35">
        <f>IF(ISBLANK('01 Value Comparison'!$H$6),"",'01 Value Comparison'!$H$6)</f>
        <v>82000000236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103: Calculated mean Temperature to Cellar | Bergamo - 017: Calculated mean Temperature to Cellar</v>
      </c>
      <c r="B22" s="21" t="s">
        <v>15</v>
      </c>
      <c r="C22" s="29" t="str">
        <f>IF('01 Value Comparison'!$K$7="NULL","",IF(ISBLANK('01 Value Comparison'!$K$7),"",'01 Value Comparison'!$K$7))</f>
        <v>103: Calculated mean Temperature to Cellar</v>
      </c>
      <c r="D22" s="25" t="s">
        <v>14</v>
      </c>
      <c r="E22" s="34" t="str">
        <f>IF(ISBLANK('01 Value Comparison'!$G$7),"",'01 Value Comparison'!$G$7)</f>
        <v>017: Calculated mean Temperature to Cellar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82000000222</v>
      </c>
      <c r="B25" s="12"/>
      <c r="C25" s="26"/>
      <c r="D25" s="27" t="s">
        <v>12</v>
      </c>
      <c r="E25" s="35">
        <f>IF(ISBLANK('01 Value Comparison'!$H$7),"",'01 Value Comparison'!$H$7)</f>
        <v>82000000222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104: Volume batch from WHP | Bergamo - 028: Volume batch from WHP</v>
      </c>
      <c r="B27" s="21" t="s">
        <v>15</v>
      </c>
      <c r="C27" s="29" t="str">
        <f>IF('01 Value Comparison'!$K$8="NULL","",IF(ISBLANK('01 Value Comparison'!$K$8),"",'01 Value Comparison'!$K$8))</f>
        <v>104: Volume batch from WHP</v>
      </c>
      <c r="D27" s="25" t="s">
        <v>14</v>
      </c>
      <c r="E27" s="34" t="str">
        <f>IF(ISBLANK('01 Value Comparison'!$G$8),"",'01 Value Comparison'!$G$8)</f>
        <v>028: Volume batch from WHP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82000000223</v>
      </c>
      <c r="B30" s="12"/>
      <c r="C30" s="26"/>
      <c r="D30" s="27" t="s">
        <v>12</v>
      </c>
      <c r="E30" s="35">
        <f>IF(ISBLANK('01 Value Comparison'!$H$8),"",'01 Value Comparison'!$H$8)</f>
        <v>82000000223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105: MES/SAP Tracing number | Bergamo - 029: MES/SAP Tracing number</v>
      </c>
      <c r="B32" s="21" t="s">
        <v>15</v>
      </c>
      <c r="C32" s="29" t="str">
        <f>IF('01 Value Comparison'!$K$9="NULL","",IF(ISBLANK('01 Value Comparison'!$K$9),"",'01 Value Comparison'!$K$9))</f>
        <v>105: MES/SAP Tracing number</v>
      </c>
      <c r="D32" s="25" t="s">
        <v>14</v>
      </c>
      <c r="E32" s="34" t="str">
        <f>IF(ISBLANK('01 Value Comparison'!$G$9),"",'01 Value Comparison'!$G$9)</f>
        <v>029: MES/SAP Tracing number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82000000280</v>
      </c>
      <c r="B35" s="12"/>
      <c r="C35" s="26"/>
      <c r="D35" s="27" t="s">
        <v>12</v>
      </c>
      <c r="E35" s="35">
        <f>IF(ISBLANK('01 Value Comparison'!$H$9),"",'01 Value Comparison'!$H$9)</f>
        <v>82000000280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106: MES: Time total cooling | Bergamo - 035: MES: Time total cooling</v>
      </c>
      <c r="B37" s="21" t="s">
        <v>15</v>
      </c>
      <c r="C37" s="29" t="str">
        <f>IF('01 Value Comparison'!$K$10="NULL","",IF(ISBLANK('01 Value Comparison'!$K$10),"",'01 Value Comparison'!$K$10))</f>
        <v>106: MES: Time total cooling</v>
      </c>
      <c r="D37" s="25" t="s">
        <v>14</v>
      </c>
      <c r="E37" s="34" t="str">
        <f>IF(ISBLANK('01 Value Comparison'!$G$10),"",'01 Value Comparison'!$G$10)</f>
        <v>035: MES: Time total cooling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82000000221</v>
      </c>
      <c r="B40" s="12"/>
      <c r="C40" s="26"/>
      <c r="D40" s="27" t="s">
        <v>12</v>
      </c>
      <c r="E40" s="35">
        <f>IF(ISBLANK('01 Value Comparison'!$H$10),"",'01 Value Comparison'!$H$10)</f>
        <v>82000000221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107: MES UTIF | Bergamo - 038: MES UTIF</v>
      </c>
      <c r="B42" s="21" t="s">
        <v>15</v>
      </c>
      <c r="C42" s="29" t="str">
        <f>IF('01 Value Comparison'!$K$11="NULL","",IF(ISBLANK('01 Value Comparison'!$K$11),"",'01 Value Comparison'!$K$11))</f>
        <v>107: MES UTIF</v>
      </c>
      <c r="D42" s="25" t="s">
        <v>14</v>
      </c>
      <c r="E42" s="34" t="str">
        <f>IF(ISBLANK('01 Value Comparison'!$G$11),"",'01 Value Comparison'!$G$11)</f>
        <v>038: MES UTIF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82000012397</v>
      </c>
      <c r="B45" s="12"/>
      <c r="C45" s="26"/>
      <c r="D45" s="27" t="s">
        <v>12</v>
      </c>
      <c r="E45" s="35">
        <f>IF(ISBLANK('01 Value Comparison'!$H$11),"",'01 Value Comparison'!$H$11)</f>
        <v>82000012397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108: Man. Seq brew in tank | Bergamo - 056: Man. Seq brew in tank</v>
      </c>
      <c r="B47" s="21" t="s">
        <v>15</v>
      </c>
      <c r="C47" s="29" t="str">
        <f>IF('01 Value Comparison'!$K$12="NULL","",IF(ISBLANK('01 Value Comparison'!$K$12),"",'01 Value Comparison'!$K$12))</f>
        <v>108: Man. Seq brew in tank</v>
      </c>
      <c r="D47" s="25" t="s">
        <v>14</v>
      </c>
      <c r="E47" s="34" t="str">
        <f>IF(ISBLANK('01 Value Comparison'!$G$12),"",'01 Value Comparison'!$G$12)</f>
        <v>056: Man. Seq brew in tank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82000000231</v>
      </c>
      <c r="B50" s="12"/>
      <c r="C50" s="26"/>
      <c r="D50" s="27" t="s">
        <v>12</v>
      </c>
      <c r="E50" s="35">
        <f>IF(ISBLANK('01 Value Comparison'!$H$12),"",'01 Value Comparison'!$H$12)</f>
        <v>82000000231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109: MES time total brewing | Bergamo - 057: MES time total brewing</v>
      </c>
      <c r="B52" s="21" t="s">
        <v>15</v>
      </c>
      <c r="C52" s="29" t="str">
        <f>IF('01 Value Comparison'!$K$13="NULL","",IF(ISBLANK('01 Value Comparison'!$K$13),"",'01 Value Comparison'!$K$13))</f>
        <v>109: MES time total brewing</v>
      </c>
      <c r="D52" s="25" t="s">
        <v>14</v>
      </c>
      <c r="E52" s="34" t="str">
        <f>IF(ISBLANK('01 Value Comparison'!$G$13),"",'01 Value Comparison'!$G$13)</f>
        <v>057: MES time total brewing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82000012395</v>
      </c>
      <c r="B55" s="12"/>
      <c r="C55" s="26"/>
      <c r="D55" s="27" t="s">
        <v>12</v>
      </c>
      <c r="E55" s="35">
        <f>IF(ISBLANK('01 Value Comparison'!$H$13),"",'01 Value Comparison'!$H$13)</f>
        <v>82000012395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2019-12-13T16:44:14Z</dcterms:modified>
  <cp:category/>
</cp:coreProperties>
</file>