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Dena/Desktop/"/>
    </mc:Choice>
  </mc:AlternateContent>
  <xr:revisionPtr revIDLastSave="0" documentId="13_ncr:1_{C352ABDE-DA08-FE45-B415-49D7D6DC2824}" xr6:coauthVersionLast="47" xr6:coauthVersionMax="47" xr10:uidLastSave="{00000000-0000-0000-0000-000000000000}"/>
  <bookViews>
    <workbookView xWindow="2140" yWindow="500" windowWidth="23420" windowHeight="17500" activeTab="2" xr2:uid="{00000000-000D-0000-FFFF-FFFF00000000}"/>
  </bookViews>
  <sheets>
    <sheet name="Managed_placements_raw" sheetId="1" r:id="rId1"/>
    <sheet name="Managed Placements Report Clean" sheetId="2" r:id="rId2"/>
    <sheet name="Managed Placements Report To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3" l="1"/>
  <c r="G24" i="3"/>
  <c r="D24" i="3"/>
  <c r="C24" i="3"/>
  <c r="M23" i="3"/>
  <c r="L23" i="3"/>
  <c r="K23" i="3"/>
  <c r="J23" i="3"/>
  <c r="J22" i="3"/>
  <c r="M22" i="3" s="1"/>
  <c r="I22" i="3"/>
  <c r="M21" i="3"/>
  <c r="L21" i="3"/>
  <c r="J21" i="3"/>
  <c r="K21" i="3" s="1"/>
  <c r="J20" i="3"/>
  <c r="M20" i="3" s="1"/>
  <c r="I20" i="3"/>
  <c r="M19" i="3"/>
  <c r="L19" i="3"/>
  <c r="K19" i="3"/>
  <c r="J19" i="3"/>
  <c r="I19" i="3"/>
  <c r="J18" i="3"/>
  <c r="M18" i="3" s="1"/>
  <c r="I18" i="3"/>
  <c r="M17" i="3"/>
  <c r="J17" i="3"/>
  <c r="L17" i="3" s="1"/>
  <c r="J16" i="3"/>
  <c r="M16" i="3" s="1"/>
  <c r="M15" i="3"/>
  <c r="J15" i="3"/>
  <c r="L15" i="3" s="1"/>
  <c r="J14" i="3"/>
  <c r="M14" i="3" s="1"/>
  <c r="I14" i="3"/>
  <c r="J13" i="3"/>
  <c r="M13" i="3" s="1"/>
  <c r="I13" i="3"/>
  <c r="M12" i="3"/>
  <c r="L12" i="3"/>
  <c r="K12" i="3"/>
  <c r="J12" i="3"/>
  <c r="J11" i="3"/>
  <c r="K11" i="3" s="1"/>
  <c r="I11" i="3"/>
  <c r="M10" i="3"/>
  <c r="L10" i="3"/>
  <c r="J10" i="3"/>
  <c r="K10" i="3" s="1"/>
  <c r="J9" i="3"/>
  <c r="M9" i="3" s="1"/>
  <c r="I9" i="3"/>
  <c r="M8" i="3"/>
  <c r="J8" i="3"/>
  <c r="L8" i="3" s="1"/>
  <c r="I8" i="3"/>
  <c r="J7" i="3"/>
  <c r="M7" i="3" s="1"/>
  <c r="I7" i="3"/>
  <c r="J6" i="3"/>
  <c r="L6" i="3" s="1"/>
  <c r="I6" i="3"/>
  <c r="M5" i="3"/>
  <c r="L5" i="3"/>
  <c r="K5" i="3"/>
  <c r="J5" i="3"/>
  <c r="I5" i="3"/>
  <c r="J4" i="3"/>
  <c r="M4" i="3" s="1"/>
  <c r="I4" i="3"/>
  <c r="J3" i="3"/>
  <c r="M3" i="3" s="1"/>
  <c r="J2" i="3"/>
  <c r="J2" i="2"/>
  <c r="L2" i="2" s="1"/>
  <c r="J3" i="2"/>
  <c r="K3" i="2" s="1"/>
  <c r="J4" i="2"/>
  <c r="M4" i="2" s="1"/>
  <c r="J5" i="2"/>
  <c r="M5" i="2" s="1"/>
  <c r="J6" i="2"/>
  <c r="M6" i="2" s="1"/>
  <c r="J7" i="2"/>
  <c r="M7" i="2" s="1"/>
  <c r="J8" i="2"/>
  <c r="L8" i="2" s="1"/>
  <c r="J9" i="2"/>
  <c r="L9" i="2" s="1"/>
  <c r="J10" i="2"/>
  <c r="L10" i="2" s="1"/>
  <c r="J11" i="2"/>
  <c r="K11" i="2" s="1"/>
  <c r="J12" i="2"/>
  <c r="M12" i="2" s="1"/>
  <c r="J13" i="2"/>
  <c r="M13" i="2" s="1"/>
  <c r="J14" i="2"/>
  <c r="M14" i="2" s="1"/>
  <c r="J15" i="2"/>
  <c r="M15" i="2" s="1"/>
  <c r="J16" i="2"/>
  <c r="L16" i="2" s="1"/>
  <c r="J17" i="2"/>
  <c r="L17" i="2" s="1"/>
  <c r="J18" i="2"/>
  <c r="L18" i="2" s="1"/>
  <c r="J19" i="2"/>
  <c r="K19" i="2" s="1"/>
  <c r="J20" i="2"/>
  <c r="M20" i="2" s="1"/>
  <c r="J21" i="2"/>
  <c r="M21" i="2" s="1"/>
  <c r="J22" i="2"/>
  <c r="M22" i="2" s="1"/>
  <c r="J23" i="2"/>
  <c r="M23" i="2" s="1"/>
  <c r="I4" i="2"/>
  <c r="I5" i="2"/>
  <c r="I6" i="2"/>
  <c r="I7" i="2"/>
  <c r="I8" i="2"/>
  <c r="I9" i="2"/>
  <c r="I11" i="2"/>
  <c r="I13" i="2"/>
  <c r="I14" i="2"/>
  <c r="I18" i="2"/>
  <c r="I19" i="2"/>
  <c r="I20" i="2"/>
  <c r="I22" i="2"/>
  <c r="M19" i="2" l="1"/>
  <c r="M11" i="2"/>
  <c r="M3" i="2"/>
  <c r="K18" i="2"/>
  <c r="K10" i="2"/>
  <c r="L23" i="2"/>
  <c r="L15" i="2"/>
  <c r="L7" i="2"/>
  <c r="M18" i="2"/>
  <c r="M10" i="2"/>
  <c r="M2" i="2"/>
  <c r="K17" i="2"/>
  <c r="K9" i="2"/>
  <c r="L22" i="2"/>
  <c r="L14" i="2"/>
  <c r="L6" i="2"/>
  <c r="M17" i="2"/>
  <c r="M9" i="2"/>
  <c r="K2" i="2"/>
  <c r="K16" i="2"/>
  <c r="K8" i="2"/>
  <c r="L21" i="2"/>
  <c r="L13" i="2"/>
  <c r="L5" i="2"/>
  <c r="M16" i="2"/>
  <c r="M8" i="2"/>
  <c r="K23" i="2"/>
  <c r="K15" i="2"/>
  <c r="K7" i="2"/>
  <c r="L20" i="2"/>
  <c r="L12" i="2"/>
  <c r="L4" i="2"/>
  <c r="K22" i="2"/>
  <c r="K14" i="2"/>
  <c r="K6" i="2"/>
  <c r="L19" i="2"/>
  <c r="L11" i="2"/>
  <c r="L3" i="2"/>
  <c r="K21" i="2"/>
  <c r="K13" i="2"/>
  <c r="K5" i="2"/>
  <c r="K20" i="2"/>
  <c r="K12" i="2"/>
  <c r="K4" i="2"/>
  <c r="K2" i="3"/>
  <c r="K7" i="3"/>
  <c r="K4" i="3"/>
  <c r="L7" i="3"/>
  <c r="K14" i="3"/>
  <c r="K16" i="3"/>
  <c r="M2" i="3"/>
  <c r="L4" i="3"/>
  <c r="K9" i="3"/>
  <c r="L14" i="3"/>
  <c r="L16" i="3"/>
  <c r="K18" i="3"/>
  <c r="L18" i="3"/>
  <c r="L11" i="3"/>
  <c r="K20" i="3"/>
  <c r="L3" i="3"/>
  <c r="M6" i="3"/>
  <c r="K8" i="3"/>
  <c r="M11" i="3"/>
  <c r="L13" i="3"/>
  <c r="K15" i="3"/>
  <c r="K17" i="3"/>
  <c r="L20" i="3"/>
  <c r="K22" i="3"/>
  <c r="K6" i="3"/>
  <c r="L9" i="3"/>
  <c r="K3" i="3"/>
  <c r="K13" i="3"/>
  <c r="L22" i="3"/>
  <c r="L2" i="3"/>
  <c r="L24" i="3" l="1"/>
  <c r="M24" i="3"/>
  <c r="K24" i="3"/>
</calcChain>
</file>

<file path=xl/sharedStrings.xml><?xml version="1.0" encoding="utf-8"?>
<sst xmlns="http://schemas.openxmlformats.org/spreadsheetml/2006/main" count="307" uniqueCount="56">
  <si>
    <t>Managed_placements_report</t>
  </si>
  <si>
    <t>Managed placements report</t>
  </si>
  <si>
    <t>September 10, 2021 - September 16, 2021</t>
  </si>
  <si>
    <t>Placement status</t>
  </si>
  <si>
    <t>Placement</t>
  </si>
  <si>
    <t>Placement url</t>
  </si>
  <si>
    <t>Type</t>
  </si>
  <si>
    <t>Ad group</t>
  </si>
  <si>
    <t>Status</t>
  </si>
  <si>
    <t>Conversions</t>
  </si>
  <si>
    <t>Currency code</t>
  </si>
  <si>
    <t>Cost / conv.</t>
  </si>
  <si>
    <t>Impr.</t>
  </si>
  <si>
    <t>Views</t>
  </si>
  <si>
    <t>View rate</t>
  </si>
  <si>
    <t>Avg. CPV</t>
  </si>
  <si>
    <t>Cost</t>
  </si>
  <si>
    <t>Conv. rate</t>
  </si>
  <si>
    <t>Clicks</t>
  </si>
  <si>
    <t>Enabled</t>
  </si>
  <si>
    <t>Jenny Tumay</t>
  </si>
  <si>
    <r>
      <rPr>
        <u/>
        <sz val="10"/>
        <color indexed="8"/>
        <rFont val="Helvetica Neue"/>
      </rPr>
      <t>http://youtube.com/channel/UC1W9I8YtbX4Smf6RCAfMH1Q</t>
    </r>
  </si>
  <si>
    <t>YouTube channel</t>
  </si>
  <si>
    <t>Marketing</t>
  </si>
  <si>
    <t>Eligible</t>
  </si>
  <si>
    <t>USD</t>
  </si>
  <si>
    <t xml:space="preserve"> --</t>
  </si>
  <si>
    <t>Tableau Software</t>
  </si>
  <si>
    <r>
      <rPr>
        <u/>
        <sz val="10"/>
        <color indexed="8"/>
        <rFont val="Helvetica Neue"/>
      </rPr>
      <t>http://youtube.com/channel/UCWGrtxO6JrPSDUcgp3Qm_Gw</t>
    </r>
  </si>
  <si>
    <t>Retail</t>
  </si>
  <si>
    <t>Alex The Analyst</t>
  </si>
  <si>
    <r>
      <rPr>
        <u/>
        <sz val="10"/>
        <color indexed="8"/>
        <rFont val="Helvetica Neue"/>
      </rPr>
      <t>http://youtube.com/channel/UC7cs8q-gJRlGwj4A8OmCmXg</t>
    </r>
  </si>
  <si>
    <t>The Career Force</t>
  </si>
  <si>
    <r>
      <rPr>
        <u/>
        <sz val="10"/>
        <color indexed="8"/>
        <rFont val="Helvetica Neue"/>
      </rPr>
      <t>http://youtube.com/channel/UCwXJEwaFT5i3MKKMGdneYUA</t>
    </r>
  </si>
  <si>
    <t>How to Power BI</t>
  </si>
  <si>
    <r>
      <rPr>
        <u/>
        <sz val="10"/>
        <color indexed="8"/>
        <rFont val="Helvetica Neue"/>
      </rPr>
      <t>http://youtube.com/channel/UCcfngi7_ASuo5jdWX0bNauQ</t>
    </r>
  </si>
  <si>
    <t>Ken Jee</t>
  </si>
  <si>
    <r>
      <rPr>
        <u/>
        <sz val="10"/>
        <color indexed="8"/>
        <rFont val="Helvetica Neue"/>
      </rPr>
      <t>http://youtube.com/channel/UCiT9RITQ9PW6BhXK0y2jaeg</t>
    </r>
  </si>
  <si>
    <t>How to Get an Analytics Job</t>
  </si>
  <si>
    <r>
      <rPr>
        <u/>
        <sz val="10"/>
        <color indexed="8"/>
        <rFont val="Helvetica Neue"/>
      </rPr>
      <t>http://youtube.com/channel/UC7T_528unh2ZgnVcx1sl7oA</t>
    </r>
  </si>
  <si>
    <t>Luke Barousse</t>
  </si>
  <si>
    <r>
      <rPr>
        <u/>
        <sz val="10"/>
        <color indexed="8"/>
        <rFont val="Helvetica Neue"/>
      </rPr>
      <t>http://youtube.com/channel/UCLLw7jmFsvfIVaUFsLs8mlQ</t>
    </r>
  </si>
  <si>
    <t>The Information Lab</t>
  </si>
  <si>
    <r>
      <rPr>
        <u/>
        <sz val="10"/>
        <color indexed="8"/>
        <rFont val="Helvetica Neue"/>
      </rPr>
      <t>http://youtube.com/channel/UC5KQSLxuu1MkXjlwcucAWsg</t>
    </r>
  </si>
  <si>
    <t>Analyze With Ali</t>
  </si>
  <si>
    <r>
      <rPr>
        <u/>
        <sz val="10"/>
        <color indexed="8"/>
        <rFont val="Helvetica Neue"/>
      </rPr>
      <t>http://youtube.com/channel/UCaDh-eU-lds_d9kS976vBVw</t>
    </r>
  </si>
  <si>
    <t>Microsoft Power BI</t>
  </si>
  <si>
    <r>
      <rPr>
        <u/>
        <sz val="10"/>
        <color indexed="8"/>
        <rFont val="Helvetica Neue"/>
      </rPr>
      <t>http://youtube.com/channel/UCy--PYvwBwAeuYaR8JLmrfg</t>
    </r>
  </si>
  <si>
    <t>Total: Placements</t>
  </si>
  <si>
    <t>Total: Account</t>
  </si>
  <si>
    <t>Impressions</t>
  </si>
  <si>
    <t>Number of sales (projected)</t>
  </si>
  <si>
    <t>Cost per click</t>
  </si>
  <si>
    <t>Profit 1 (projected)</t>
  </si>
  <si>
    <t>Profit 2 (projected)</t>
  </si>
  <si>
    <t>Profit 3 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</si>
</sst>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sz val="10"/>
      <color indexed="8"/>
      <name val="Helvetica Neue"/>
    </font>
    <font>
      <sz val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4" fontId="4" fillId="0" borderId="0" applyFont="0" applyFill="0" applyBorder="0" applyAlignment="0" applyProtection="0"/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0" fillId="0" borderId="0" xfId="0" applyNumberFormat="1" applyFont="1" applyBorder="1" applyAlignment="1">
      <alignment horizontal="left" vertical="center"/>
    </xf>
    <xf numFmtId="44" fontId="0" fillId="0" borderId="0" xfId="1" applyFont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49" fontId="0" fillId="0" borderId="0" xfId="0" applyNumberFormat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92A9C-CEB6-7A45-BCD4-AE5AC408C014}" name="Table1" displayName="Table1" ref="A1:M23" totalsRowShown="0" headerRowDxfId="55" dataDxfId="54">
  <autoFilter ref="A1:M23" xr:uid="{B5692A9C-CEB6-7A45-BCD4-AE5AC408C014}"/>
  <tableColumns count="13">
    <tableColumn id="1" xr3:uid="{37D4D98B-0709-DE44-B96E-FF6F541F7060}" name="Placement" dataDxfId="53" totalsRowDxfId="25"/>
    <tableColumn id="2" xr3:uid="{7317461A-36B1-E541-B25A-0C13DFF9BA69}" name="Ad group" dataDxfId="52" totalsRowDxfId="24"/>
    <tableColumn id="3" xr3:uid="{DB9953BB-C672-1848-8D47-CB3D08151A1F}" name="Impressions" dataDxfId="51" totalsRowDxfId="23"/>
    <tableColumn id="4" xr3:uid="{2C11A652-F4B3-D343-84E9-581027E66233}" name="Views" dataDxfId="50" totalsRowDxfId="22"/>
    <tableColumn id="5" xr3:uid="{862FEDA7-9126-1F41-8A26-7D17055D3A8F}" name="View rate" dataDxfId="49" totalsRowDxfId="21"/>
    <tableColumn id="6" xr3:uid="{8198C3BC-664D-B74C-BDD5-FA2AA6203812}" name="Avg. CPV" dataDxfId="48" totalsRowDxfId="20"/>
    <tableColumn id="7" xr3:uid="{87406C3B-1EC6-654E-9224-CCA39791B67C}" name="Cost" dataDxfId="47" totalsRowDxfId="19" dataCellStyle="Currency" totalsRowCellStyle="Currency"/>
    <tableColumn id="8" xr3:uid="{47FCE9CE-2FAB-FC4D-B1D1-3D2D2E5F0C4C}" name="Clicks" dataDxfId="46" totalsRowDxfId="18"/>
    <tableColumn id="12" xr3:uid="{F313C8A1-AC67-E44A-8B42-703DA00F2E71}" name="Cost per click" dataDxfId="45" totalsRowDxfId="17" dataCellStyle="Currency" totalsRowCellStyle="Currency">
      <calculatedColumnFormula>G2/H2</calculatedColumnFormula>
    </tableColumn>
    <tableColumn id="13" xr3:uid="{DC2220B6-24E2-6A4F-BD24-F204162F2F4E}" name="Number of sales (projected)" dataDxfId="44" totalsRowDxfId="16" dataCellStyle="Currency" totalsRowCellStyle="Currency">
      <calculatedColumnFormula>0.02*H2</calculatedColumnFormula>
    </tableColumn>
    <tableColumn id="16" xr3:uid="{EF8568BD-623A-604B-B51F-96AAF8F4E063}" name="Profit 1 (projected)" dataDxfId="43" totalsRowDxfId="15" dataCellStyle="Currency" totalsRowCellStyle="Currency">
      <calculatedColumnFormula>J2*200-G2</calculatedColumnFormula>
    </tableColumn>
    <tableColumn id="15" xr3:uid="{5908244F-D533-7343-B292-E45FBD591891}" name="Profit 2 (projected)" dataDxfId="42" totalsRowDxfId="14" dataCellStyle="Currency" totalsRowCellStyle="Currency">
      <calculatedColumnFormula>200*ROUND(J2,1)-G2</calculatedColumnFormula>
    </tableColumn>
    <tableColumn id="10" xr3:uid="{30BED3A2-1C70-E04E-831D-AA7C9E254B71}" name="Profit 3 (projected)" dataDxfId="41" totalsRowDxfId="13" dataCellStyle="Currency" totalsRowCellStyle="Currency">
      <calculatedColumnFormula>INT(J2)*200-G2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A75692-FEC6-8C4C-9D41-219DCFFAF426}" name="Table13" displayName="Table13" ref="A1:M24" totalsRowCount="1" headerRowDxfId="40" dataDxfId="39">
  <autoFilter ref="A1:M23" xr:uid="{B5692A9C-CEB6-7A45-BCD4-AE5AC408C014}"/>
  <tableColumns count="13">
    <tableColumn id="1" xr3:uid="{D46077F0-AA58-3543-8826-84F6C2DEDF9E}" name="Placement" dataDxfId="38" totalsRowDxfId="12"/>
    <tableColumn id="2" xr3:uid="{0EBA0F3C-D484-7049-87A8-1EB6B3AB16CA}" name="Ad group" dataDxfId="37" totalsRowDxfId="11"/>
    <tableColumn id="3" xr3:uid="{0B0590D6-680C-F244-85C2-46850D9C03EE}" name="Impressions" totalsRowFunction="custom" dataDxfId="36" totalsRowDxfId="10">
      <totalsRowFormula>SUM(Table13[Impressions])</totalsRowFormula>
    </tableColumn>
    <tableColumn id="4" xr3:uid="{C3E89D59-603F-414B-A8EE-9C620340E51C}" name="Views" totalsRowFunction="custom" dataDxfId="35" totalsRowDxfId="9">
      <totalsRowFormula>SUM(Table13[Views])</totalsRowFormula>
    </tableColumn>
    <tableColumn id="5" xr3:uid="{31901CE7-B05E-444D-BE52-77BBD46EF4C8}" name="View rate" dataDxfId="34" totalsRowDxfId="8"/>
    <tableColumn id="6" xr3:uid="{6F734BFA-0583-FF46-803B-08B10855268B}" name="Avg. CPV" dataDxfId="33" totalsRowDxfId="7"/>
    <tableColumn id="7" xr3:uid="{A6E0A56C-57C3-4F46-B372-A6D75CE157AC}" name="Cost" totalsRowFunction="custom" dataDxfId="32" totalsRowDxfId="6" dataCellStyle="Currency">
      <totalsRowFormula>SUM(Table13[Cost])</totalsRowFormula>
    </tableColumn>
    <tableColumn id="8" xr3:uid="{690EFF34-BCDE-A34F-A8FB-21873A6C22EF}" name="Clicks" totalsRowFunction="custom" dataDxfId="31" totalsRowDxfId="5">
      <totalsRowFormula>SUM(Table13[Clicks])</totalsRowFormula>
    </tableColumn>
    <tableColumn id="12" xr3:uid="{2A570299-DBF6-2841-8B85-4A0F6201DAC0}" name="Cost per click" dataDxfId="30" totalsRowDxfId="4" dataCellStyle="Currency">
      <calculatedColumnFormula>G2/H2</calculatedColumnFormula>
    </tableColumn>
    <tableColumn id="13" xr3:uid="{5DB1688B-251B-E542-9A61-D31ACB63D26F}" name="Number of sales (projected)" dataDxfId="29" totalsRowDxfId="3" dataCellStyle="Currency">
      <calculatedColumnFormula>0.02*H2</calculatedColumnFormula>
    </tableColumn>
    <tableColumn id="16" xr3:uid="{C104490C-FCC6-424D-9ECB-FEDED77D2FA4}" name="Profit 1 (projected)" totalsRowFunction="custom" dataDxfId="28" totalsRowDxfId="2" dataCellStyle="Currency">
      <calculatedColumnFormula>J2*200-G2</calculatedColumnFormula>
      <totalsRowFormula>SUM(Table13[Profit 1 (projected)])</totalsRowFormula>
    </tableColumn>
    <tableColumn id="15" xr3:uid="{CBF57E55-AFEB-3B4B-A103-BA19CC951A49}" name="Profit 2 (projected)" totalsRowFunction="custom" dataDxfId="27" totalsRowDxfId="1" dataCellStyle="Currency">
      <calculatedColumnFormula>200*ROUND(J2,1)-G2</calculatedColumnFormula>
      <totalsRowFormula>SUM(Table13[Profit 2 (projected)])</totalsRowFormula>
    </tableColumn>
    <tableColumn id="10" xr3:uid="{66083481-4915-9D46-9D91-E870B7EC7465}" name="Profit 3 (projected)" totalsRowFunction="custom" dataDxfId="26" totalsRowDxfId="0" dataCellStyle="Currency">
      <calculatedColumnFormula>INT(J2)*200-G2</calculatedColumnFormula>
      <totalsRowFormula>SUM(Table13[Profit 3 (projected)])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outube.com/channel/UCLLw7jmFsvfIVaUFsLs8mlQ" TargetMode="External"/><Relationship Id="rId13" Type="http://schemas.openxmlformats.org/officeDocument/2006/relationships/hyperlink" Target="http://youtube.com/channel/UCaDh-eU-lds_d9kS976vBVw" TargetMode="External"/><Relationship Id="rId18" Type="http://schemas.openxmlformats.org/officeDocument/2006/relationships/hyperlink" Target="http://youtube.com/channel/UCLLw7jmFsvfIVaUFsLs8mlQ" TargetMode="External"/><Relationship Id="rId3" Type="http://schemas.openxmlformats.org/officeDocument/2006/relationships/hyperlink" Target="http://youtube.com/channel/UC7cs8q-gJRlGwj4A8OmCmXg" TargetMode="External"/><Relationship Id="rId21" Type="http://schemas.openxmlformats.org/officeDocument/2006/relationships/hyperlink" Target="http://youtube.com/channel/UCwXJEwaFT5i3MKKMGdneYUA" TargetMode="External"/><Relationship Id="rId7" Type="http://schemas.openxmlformats.org/officeDocument/2006/relationships/hyperlink" Target="http://youtube.com/channel/UC7T_528unh2ZgnVcx1sl7oA" TargetMode="External"/><Relationship Id="rId12" Type="http://schemas.openxmlformats.org/officeDocument/2006/relationships/hyperlink" Target="http://youtube.com/channel/UCiT9RITQ9PW6BhXK0y2jaeg" TargetMode="External"/><Relationship Id="rId17" Type="http://schemas.openxmlformats.org/officeDocument/2006/relationships/hyperlink" Target="http://youtube.com/channel/UCaDh-eU-lds_d9kS976vBVw" TargetMode="External"/><Relationship Id="rId2" Type="http://schemas.openxmlformats.org/officeDocument/2006/relationships/hyperlink" Target="http://youtube.com/channel/UCWGrtxO6JrPSDUcgp3Qm_Gw" TargetMode="External"/><Relationship Id="rId16" Type="http://schemas.openxmlformats.org/officeDocument/2006/relationships/hyperlink" Target="http://youtube.com/channel/UC1W9I8YtbX4Smf6RCAfMH1Q" TargetMode="External"/><Relationship Id="rId20" Type="http://schemas.openxmlformats.org/officeDocument/2006/relationships/hyperlink" Target="http://youtube.com/channel/UC5KQSLxuu1MkXjlwcucAWsg" TargetMode="External"/><Relationship Id="rId1" Type="http://schemas.openxmlformats.org/officeDocument/2006/relationships/hyperlink" Target="http://youtube.com/channel/UC1W9I8YtbX4Smf6RCAfMH1Q" TargetMode="External"/><Relationship Id="rId6" Type="http://schemas.openxmlformats.org/officeDocument/2006/relationships/hyperlink" Target="http://youtube.com/channel/UCiT9RITQ9PW6BhXK0y2jaeg" TargetMode="External"/><Relationship Id="rId11" Type="http://schemas.openxmlformats.org/officeDocument/2006/relationships/hyperlink" Target="http://youtube.com/channel/UC5KQSLxuu1MkXjlwcucAWsg" TargetMode="External"/><Relationship Id="rId5" Type="http://schemas.openxmlformats.org/officeDocument/2006/relationships/hyperlink" Target="http://youtube.com/channel/UCcfngi7_ASuo5jdWX0bNauQ" TargetMode="External"/><Relationship Id="rId15" Type="http://schemas.openxmlformats.org/officeDocument/2006/relationships/hyperlink" Target="http://youtube.com/channel/UC7T_528unh2ZgnVcx1sl7oA" TargetMode="External"/><Relationship Id="rId10" Type="http://schemas.openxmlformats.org/officeDocument/2006/relationships/hyperlink" Target="http://youtube.com/channel/UCcfngi7_ASuo5jdWX0bNauQ" TargetMode="External"/><Relationship Id="rId19" Type="http://schemas.openxmlformats.org/officeDocument/2006/relationships/hyperlink" Target="http://youtube.com/channel/UC7cs8q-gJRlGwj4A8OmCmXg" TargetMode="External"/><Relationship Id="rId4" Type="http://schemas.openxmlformats.org/officeDocument/2006/relationships/hyperlink" Target="http://youtube.com/channel/UCwXJEwaFT5i3MKKMGdneYUA" TargetMode="External"/><Relationship Id="rId9" Type="http://schemas.openxmlformats.org/officeDocument/2006/relationships/hyperlink" Target="http://youtube.com/channel/UCWGrtxO6JrPSDUcgp3Qm_Gw" TargetMode="External"/><Relationship Id="rId14" Type="http://schemas.openxmlformats.org/officeDocument/2006/relationships/hyperlink" Target="http://youtube.com/channel/UCy--PYvwBwAeuYaR8JLmrfg" TargetMode="External"/><Relationship Id="rId22" Type="http://schemas.openxmlformats.org/officeDocument/2006/relationships/hyperlink" Target="http://youtube.com/channel/UCy--PYvwBwAeuYaR8JLmrf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8"/>
  <sheetViews>
    <sheetView showGridLines="0" topLeftCell="A2" workbookViewId="0">
      <selection activeCell="B32" sqref="B32"/>
    </sheetView>
  </sheetViews>
  <sheetFormatPr baseColWidth="10" defaultColWidth="8.33203125" defaultRowHeight="20" customHeight="1" x14ac:dyDescent="0.15"/>
  <cols>
    <col min="1" max="1" width="34.5" style="1" customWidth="1"/>
    <col min="2" max="2" width="22.6640625" style="1" customWidth="1"/>
    <col min="3" max="3" width="48.1640625" style="1" customWidth="1"/>
    <col min="4" max="4" width="14.1640625" style="1" customWidth="1"/>
    <col min="5" max="5" width="8.83203125" style="1" customWidth="1"/>
    <col min="6" max="6" width="6.83203125" style="1" customWidth="1"/>
    <col min="7" max="7" width="10.83203125" style="1" customWidth="1"/>
    <col min="8" max="8" width="12.5" style="1" customWidth="1"/>
    <col min="9" max="9" width="10.5" style="1" customWidth="1"/>
    <col min="10" max="10" width="6.5" style="1" customWidth="1"/>
    <col min="11" max="11" width="5.83203125" style="1" customWidth="1"/>
    <col min="12" max="12" width="8.33203125" style="1" customWidth="1"/>
    <col min="13" max="13" width="8.5" style="1" customWidth="1"/>
    <col min="14" max="14" width="6.5" style="1" customWidth="1"/>
    <col min="15" max="15" width="9" style="1" customWidth="1"/>
    <col min="16" max="16" width="6" style="1" customWidth="1"/>
    <col min="17" max="17" width="8.33203125" style="1" customWidth="1"/>
    <col min="18" max="16384" width="8.33203125" style="1"/>
  </cols>
  <sheetData>
    <row r="1" spans="1:16" ht="27.75" customHeight="1" x14ac:dyDescent="0.1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0.25" customHeight="1" x14ac:dyDescent="0.1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0.25" customHeight="1" x14ac:dyDescent="0.15">
      <c r="A3" s="4" t="s">
        <v>2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0" customHeight="1" x14ac:dyDescent="0.15">
      <c r="A4" s="7" t="s">
        <v>3</v>
      </c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</row>
    <row r="5" spans="1:16" ht="20" customHeight="1" x14ac:dyDescent="0.15">
      <c r="A5" s="7" t="s">
        <v>19</v>
      </c>
      <c r="B5" s="8" t="s">
        <v>20</v>
      </c>
      <c r="C5" s="9" t="s">
        <v>21</v>
      </c>
      <c r="D5" s="9" t="s">
        <v>22</v>
      </c>
      <c r="E5" s="9" t="s">
        <v>23</v>
      </c>
      <c r="F5" s="9" t="s">
        <v>24</v>
      </c>
      <c r="G5" s="10">
        <v>0</v>
      </c>
      <c r="H5" s="9" t="s">
        <v>25</v>
      </c>
      <c r="I5" s="10">
        <v>0</v>
      </c>
      <c r="J5" s="10">
        <v>0</v>
      </c>
      <c r="K5" s="10">
        <v>0</v>
      </c>
      <c r="L5" s="9" t="s">
        <v>26</v>
      </c>
      <c r="M5" s="9" t="s">
        <v>26</v>
      </c>
      <c r="N5" s="10">
        <v>0</v>
      </c>
      <c r="O5" s="11">
        <v>0</v>
      </c>
      <c r="P5" s="10">
        <v>0</v>
      </c>
    </row>
    <row r="6" spans="1:16" ht="20" customHeight="1" x14ac:dyDescent="0.15">
      <c r="A6" s="7" t="s">
        <v>19</v>
      </c>
      <c r="B6" s="8" t="s">
        <v>27</v>
      </c>
      <c r="C6" s="9" t="s">
        <v>28</v>
      </c>
      <c r="D6" s="9" t="s">
        <v>22</v>
      </c>
      <c r="E6" s="9" t="s">
        <v>29</v>
      </c>
      <c r="F6" s="9" t="s">
        <v>24</v>
      </c>
      <c r="G6" s="10">
        <v>0</v>
      </c>
      <c r="H6" s="9" t="s">
        <v>25</v>
      </c>
      <c r="I6" s="10">
        <v>0</v>
      </c>
      <c r="J6" s="10">
        <v>0</v>
      </c>
      <c r="K6" s="10">
        <v>0</v>
      </c>
      <c r="L6" s="9" t="s">
        <v>26</v>
      </c>
      <c r="M6" s="9" t="s">
        <v>26</v>
      </c>
      <c r="N6" s="10">
        <v>0</v>
      </c>
      <c r="O6" s="11">
        <v>0</v>
      </c>
      <c r="P6" s="10">
        <v>0</v>
      </c>
    </row>
    <row r="7" spans="1:16" ht="20" customHeight="1" x14ac:dyDescent="0.15">
      <c r="A7" s="7" t="s">
        <v>19</v>
      </c>
      <c r="B7" s="8" t="s">
        <v>30</v>
      </c>
      <c r="C7" s="9" t="s">
        <v>31</v>
      </c>
      <c r="D7" s="9" t="s">
        <v>22</v>
      </c>
      <c r="E7" s="9" t="s">
        <v>23</v>
      </c>
      <c r="F7" s="9" t="s">
        <v>24</v>
      </c>
      <c r="G7" s="10">
        <v>0</v>
      </c>
      <c r="H7" s="9" t="s">
        <v>25</v>
      </c>
      <c r="I7" s="10">
        <v>0</v>
      </c>
      <c r="J7" s="12">
        <v>1818</v>
      </c>
      <c r="K7" s="10">
        <v>149</v>
      </c>
      <c r="L7" s="11">
        <v>8.2000000000000003E-2</v>
      </c>
      <c r="M7" s="10">
        <v>0.11</v>
      </c>
      <c r="N7" s="10">
        <v>17.07</v>
      </c>
      <c r="O7" s="11">
        <v>0</v>
      </c>
      <c r="P7" s="10">
        <v>20</v>
      </c>
    </row>
    <row r="8" spans="1:16" ht="20" customHeight="1" x14ac:dyDescent="0.15">
      <c r="A8" s="7" t="s">
        <v>19</v>
      </c>
      <c r="B8" s="8" t="s">
        <v>32</v>
      </c>
      <c r="C8" s="9" t="s">
        <v>33</v>
      </c>
      <c r="D8" s="9" t="s">
        <v>22</v>
      </c>
      <c r="E8" s="9" t="s">
        <v>29</v>
      </c>
      <c r="F8" s="9" t="s">
        <v>24</v>
      </c>
      <c r="G8" s="10">
        <v>0</v>
      </c>
      <c r="H8" s="9" t="s">
        <v>25</v>
      </c>
      <c r="I8" s="10">
        <v>0</v>
      </c>
      <c r="J8" s="12">
        <v>1693</v>
      </c>
      <c r="K8" s="10">
        <v>128</v>
      </c>
      <c r="L8" s="11">
        <v>7.5600000000000001E-2</v>
      </c>
      <c r="M8" s="10">
        <v>0.17</v>
      </c>
      <c r="N8" s="10">
        <v>22.13</v>
      </c>
      <c r="O8" s="11">
        <v>0</v>
      </c>
      <c r="P8" s="10">
        <v>24</v>
      </c>
    </row>
    <row r="9" spans="1:16" ht="20" customHeight="1" x14ac:dyDescent="0.15">
      <c r="A9" s="7" t="s">
        <v>19</v>
      </c>
      <c r="B9" s="8" t="s">
        <v>34</v>
      </c>
      <c r="C9" s="9" t="s">
        <v>35</v>
      </c>
      <c r="D9" s="9" t="s">
        <v>22</v>
      </c>
      <c r="E9" s="9" t="s">
        <v>29</v>
      </c>
      <c r="F9" s="9" t="s">
        <v>24</v>
      </c>
      <c r="G9" s="10">
        <v>0</v>
      </c>
      <c r="H9" s="9" t="s">
        <v>25</v>
      </c>
      <c r="I9" s="10">
        <v>0</v>
      </c>
      <c r="J9" s="12">
        <v>2430</v>
      </c>
      <c r="K9" s="10">
        <v>188</v>
      </c>
      <c r="L9" s="11">
        <v>7.7399999999999997E-2</v>
      </c>
      <c r="M9" s="10">
        <v>0.22</v>
      </c>
      <c r="N9" s="10">
        <v>41.36</v>
      </c>
      <c r="O9" s="11">
        <v>0</v>
      </c>
      <c r="P9" s="10">
        <v>26</v>
      </c>
    </row>
    <row r="10" spans="1:16" ht="20" customHeight="1" x14ac:dyDescent="0.15">
      <c r="A10" s="7" t="s">
        <v>19</v>
      </c>
      <c r="B10" s="8" t="s">
        <v>36</v>
      </c>
      <c r="C10" s="9" t="s">
        <v>37</v>
      </c>
      <c r="D10" s="9" t="s">
        <v>22</v>
      </c>
      <c r="E10" s="9" t="s">
        <v>29</v>
      </c>
      <c r="F10" s="9" t="s">
        <v>24</v>
      </c>
      <c r="G10" s="10">
        <v>0</v>
      </c>
      <c r="H10" s="9" t="s">
        <v>25</v>
      </c>
      <c r="I10" s="10">
        <v>0</v>
      </c>
      <c r="J10" s="12">
        <v>3089</v>
      </c>
      <c r="K10" s="10">
        <v>223</v>
      </c>
      <c r="L10" s="11">
        <v>7.22E-2</v>
      </c>
      <c r="M10" s="10">
        <v>0.16</v>
      </c>
      <c r="N10" s="10">
        <v>35.340000000000003</v>
      </c>
      <c r="O10" s="11">
        <v>0</v>
      </c>
      <c r="P10" s="10">
        <v>38</v>
      </c>
    </row>
    <row r="11" spans="1:16" ht="20" customHeight="1" x14ac:dyDescent="0.15">
      <c r="A11" s="7" t="s">
        <v>19</v>
      </c>
      <c r="B11" s="8" t="s">
        <v>38</v>
      </c>
      <c r="C11" s="9" t="s">
        <v>39</v>
      </c>
      <c r="D11" s="9" t="s">
        <v>22</v>
      </c>
      <c r="E11" s="9" t="s">
        <v>29</v>
      </c>
      <c r="F11" s="9" t="s">
        <v>24</v>
      </c>
      <c r="G11" s="10">
        <v>0</v>
      </c>
      <c r="H11" s="9" t="s">
        <v>25</v>
      </c>
      <c r="I11" s="10">
        <v>0</v>
      </c>
      <c r="J11" s="10">
        <v>204</v>
      </c>
      <c r="K11" s="10">
        <v>11</v>
      </c>
      <c r="L11" s="11">
        <v>5.3900000000000003E-2</v>
      </c>
      <c r="M11" s="10">
        <v>0.14000000000000001</v>
      </c>
      <c r="N11" s="10">
        <v>1.49</v>
      </c>
      <c r="O11" s="11">
        <v>0</v>
      </c>
      <c r="P11" s="10">
        <v>3</v>
      </c>
    </row>
    <row r="12" spans="1:16" ht="20" customHeight="1" x14ac:dyDescent="0.15">
      <c r="A12" s="7" t="s">
        <v>19</v>
      </c>
      <c r="B12" s="8" t="s">
        <v>40</v>
      </c>
      <c r="C12" s="9" t="s">
        <v>41</v>
      </c>
      <c r="D12" s="9" t="s">
        <v>22</v>
      </c>
      <c r="E12" s="9" t="s">
        <v>23</v>
      </c>
      <c r="F12" s="9" t="s">
        <v>24</v>
      </c>
      <c r="G12" s="10">
        <v>0</v>
      </c>
      <c r="H12" s="9" t="s">
        <v>25</v>
      </c>
      <c r="I12" s="10">
        <v>0</v>
      </c>
      <c r="J12" s="12">
        <v>1964</v>
      </c>
      <c r="K12" s="10">
        <v>151</v>
      </c>
      <c r="L12" s="11">
        <v>7.6899999999999996E-2</v>
      </c>
      <c r="M12" s="10">
        <v>0.1</v>
      </c>
      <c r="N12" s="10">
        <v>14.68</v>
      </c>
      <c r="O12" s="11">
        <v>0</v>
      </c>
      <c r="P12" s="10">
        <v>16</v>
      </c>
    </row>
    <row r="13" spans="1:16" ht="20" customHeight="1" x14ac:dyDescent="0.15">
      <c r="A13" s="7" t="s">
        <v>19</v>
      </c>
      <c r="B13" s="8" t="s">
        <v>27</v>
      </c>
      <c r="C13" s="9" t="s">
        <v>28</v>
      </c>
      <c r="D13" s="9" t="s">
        <v>22</v>
      </c>
      <c r="E13" s="9" t="s">
        <v>23</v>
      </c>
      <c r="F13" s="9" t="s">
        <v>24</v>
      </c>
      <c r="G13" s="10">
        <v>0</v>
      </c>
      <c r="H13" s="9" t="s">
        <v>25</v>
      </c>
      <c r="I13" s="10">
        <v>0</v>
      </c>
      <c r="J13" s="10">
        <v>0</v>
      </c>
      <c r="K13" s="10">
        <v>0</v>
      </c>
      <c r="L13" s="9" t="s">
        <v>26</v>
      </c>
      <c r="M13" s="9" t="s">
        <v>26</v>
      </c>
      <c r="N13" s="10">
        <v>0</v>
      </c>
      <c r="O13" s="11">
        <v>0</v>
      </c>
      <c r="P13" s="10">
        <v>0</v>
      </c>
    </row>
    <row r="14" spans="1:16" ht="20" customHeight="1" x14ac:dyDescent="0.15">
      <c r="A14" s="7" t="s">
        <v>19</v>
      </c>
      <c r="B14" s="8" t="s">
        <v>34</v>
      </c>
      <c r="C14" s="9" t="s">
        <v>35</v>
      </c>
      <c r="D14" s="9" t="s">
        <v>22</v>
      </c>
      <c r="E14" s="9" t="s">
        <v>23</v>
      </c>
      <c r="F14" s="9" t="s">
        <v>24</v>
      </c>
      <c r="G14" s="10">
        <v>0</v>
      </c>
      <c r="H14" s="9" t="s">
        <v>25</v>
      </c>
      <c r="I14" s="10">
        <v>0</v>
      </c>
      <c r="J14" s="10">
        <v>328</v>
      </c>
      <c r="K14" s="10">
        <v>11</v>
      </c>
      <c r="L14" s="11">
        <v>3.3500000000000002E-2</v>
      </c>
      <c r="M14" s="10">
        <v>0.35</v>
      </c>
      <c r="N14" s="10">
        <v>3.88</v>
      </c>
      <c r="O14" s="11">
        <v>0</v>
      </c>
      <c r="P14" s="10">
        <v>1</v>
      </c>
    </row>
    <row r="15" spans="1:16" ht="20" customHeight="1" x14ac:dyDescent="0.15">
      <c r="A15" s="7" t="s">
        <v>19</v>
      </c>
      <c r="B15" s="8" t="s">
        <v>42</v>
      </c>
      <c r="C15" s="9" t="s">
        <v>43</v>
      </c>
      <c r="D15" s="9" t="s">
        <v>22</v>
      </c>
      <c r="E15" s="9" t="s">
        <v>29</v>
      </c>
      <c r="F15" s="9" t="s">
        <v>24</v>
      </c>
      <c r="G15" s="10">
        <v>0</v>
      </c>
      <c r="H15" s="9" t="s">
        <v>25</v>
      </c>
      <c r="I15" s="10">
        <v>0</v>
      </c>
      <c r="J15" s="10">
        <v>0</v>
      </c>
      <c r="K15" s="10">
        <v>0</v>
      </c>
      <c r="L15" s="9" t="s">
        <v>26</v>
      </c>
      <c r="M15" s="9" t="s">
        <v>26</v>
      </c>
      <c r="N15" s="10">
        <v>0</v>
      </c>
      <c r="O15" s="11">
        <v>0</v>
      </c>
      <c r="P15" s="10">
        <v>0</v>
      </c>
    </row>
    <row r="16" spans="1:16" ht="20" customHeight="1" x14ac:dyDescent="0.15">
      <c r="A16" s="7" t="s">
        <v>19</v>
      </c>
      <c r="B16" s="8" t="s">
        <v>36</v>
      </c>
      <c r="C16" s="9" t="s">
        <v>37</v>
      </c>
      <c r="D16" s="9" t="s">
        <v>22</v>
      </c>
      <c r="E16" s="9" t="s">
        <v>23</v>
      </c>
      <c r="F16" s="9" t="s">
        <v>24</v>
      </c>
      <c r="G16" s="10">
        <v>0</v>
      </c>
      <c r="H16" s="9" t="s">
        <v>25</v>
      </c>
      <c r="I16" s="10">
        <v>0</v>
      </c>
      <c r="J16" s="10">
        <v>393</v>
      </c>
      <c r="K16" s="10">
        <v>28</v>
      </c>
      <c r="L16" s="11">
        <v>7.1199999999999999E-2</v>
      </c>
      <c r="M16" s="10">
        <v>0.13</v>
      </c>
      <c r="N16" s="10">
        <v>3.7</v>
      </c>
      <c r="O16" s="11">
        <v>0</v>
      </c>
      <c r="P16" s="10">
        <v>5</v>
      </c>
    </row>
    <row r="17" spans="1:16" ht="20" customHeight="1" x14ac:dyDescent="0.15">
      <c r="A17" s="7" t="s">
        <v>19</v>
      </c>
      <c r="B17" s="8" t="s">
        <v>44</v>
      </c>
      <c r="C17" s="9" t="s">
        <v>45</v>
      </c>
      <c r="D17" s="9" t="s">
        <v>22</v>
      </c>
      <c r="E17" s="9" t="s">
        <v>23</v>
      </c>
      <c r="F17" s="9" t="s">
        <v>24</v>
      </c>
      <c r="G17" s="10">
        <v>0</v>
      </c>
      <c r="H17" s="9" t="s">
        <v>25</v>
      </c>
      <c r="I17" s="10">
        <v>0</v>
      </c>
      <c r="J17" s="10">
        <v>163</v>
      </c>
      <c r="K17" s="10">
        <v>10</v>
      </c>
      <c r="L17" s="11">
        <v>6.13E-2</v>
      </c>
      <c r="M17" s="10">
        <v>0.17</v>
      </c>
      <c r="N17" s="10">
        <v>1.66</v>
      </c>
      <c r="O17" s="11">
        <v>0</v>
      </c>
      <c r="P17" s="10">
        <v>1</v>
      </c>
    </row>
    <row r="18" spans="1:16" ht="20" customHeight="1" x14ac:dyDescent="0.15">
      <c r="A18" s="7" t="s">
        <v>19</v>
      </c>
      <c r="B18" s="8" t="s">
        <v>46</v>
      </c>
      <c r="C18" s="9" t="s">
        <v>47</v>
      </c>
      <c r="D18" s="9" t="s">
        <v>22</v>
      </c>
      <c r="E18" s="9" t="s">
        <v>29</v>
      </c>
      <c r="F18" s="9" t="s">
        <v>24</v>
      </c>
      <c r="G18" s="10">
        <v>0</v>
      </c>
      <c r="H18" s="9" t="s">
        <v>25</v>
      </c>
      <c r="I18" s="10">
        <v>0</v>
      </c>
      <c r="J18" s="10">
        <v>0</v>
      </c>
      <c r="K18" s="10">
        <v>0</v>
      </c>
      <c r="L18" s="9" t="s">
        <v>26</v>
      </c>
      <c r="M18" s="9" t="s">
        <v>26</v>
      </c>
      <c r="N18" s="10">
        <v>0</v>
      </c>
      <c r="O18" s="11">
        <v>0</v>
      </c>
      <c r="P18" s="10">
        <v>0</v>
      </c>
    </row>
    <row r="19" spans="1:16" ht="20" customHeight="1" x14ac:dyDescent="0.15">
      <c r="A19" s="7" t="s">
        <v>19</v>
      </c>
      <c r="B19" s="8" t="s">
        <v>38</v>
      </c>
      <c r="C19" s="9" t="s">
        <v>39</v>
      </c>
      <c r="D19" s="9" t="s">
        <v>22</v>
      </c>
      <c r="E19" s="9" t="s">
        <v>23</v>
      </c>
      <c r="F19" s="9" t="s">
        <v>24</v>
      </c>
      <c r="G19" s="10">
        <v>0</v>
      </c>
      <c r="H19" s="9" t="s">
        <v>25</v>
      </c>
      <c r="I19" s="10">
        <v>0</v>
      </c>
      <c r="J19" s="10">
        <v>52</v>
      </c>
      <c r="K19" s="10">
        <v>3</v>
      </c>
      <c r="L19" s="11">
        <v>5.7700000000000001E-2</v>
      </c>
      <c r="M19" s="10">
        <v>0.13</v>
      </c>
      <c r="N19" s="10">
        <v>0.4</v>
      </c>
      <c r="O19" s="11">
        <v>0</v>
      </c>
      <c r="P19" s="10">
        <v>0</v>
      </c>
    </row>
    <row r="20" spans="1:16" ht="20" customHeight="1" x14ac:dyDescent="0.15">
      <c r="A20" s="7" t="s">
        <v>19</v>
      </c>
      <c r="B20" s="8" t="s">
        <v>20</v>
      </c>
      <c r="C20" s="9" t="s">
        <v>21</v>
      </c>
      <c r="D20" s="9" t="s">
        <v>22</v>
      </c>
      <c r="E20" s="9" t="s">
        <v>29</v>
      </c>
      <c r="F20" s="9" t="s">
        <v>24</v>
      </c>
      <c r="G20" s="10">
        <v>0</v>
      </c>
      <c r="H20" s="9" t="s">
        <v>25</v>
      </c>
      <c r="I20" s="10">
        <v>0</v>
      </c>
      <c r="J20" s="10">
        <v>0</v>
      </c>
      <c r="K20" s="10">
        <v>0</v>
      </c>
      <c r="L20" s="9" t="s">
        <v>26</v>
      </c>
      <c r="M20" s="9" t="s">
        <v>26</v>
      </c>
      <c r="N20" s="10">
        <v>0</v>
      </c>
      <c r="O20" s="11">
        <v>0</v>
      </c>
      <c r="P20" s="10">
        <v>0</v>
      </c>
    </row>
    <row r="21" spans="1:16" ht="20" customHeight="1" x14ac:dyDescent="0.15">
      <c r="A21" s="7" t="s">
        <v>19</v>
      </c>
      <c r="B21" s="8" t="s">
        <v>44</v>
      </c>
      <c r="C21" s="9" t="s">
        <v>45</v>
      </c>
      <c r="D21" s="9" t="s">
        <v>22</v>
      </c>
      <c r="E21" s="9" t="s">
        <v>29</v>
      </c>
      <c r="F21" s="9" t="s">
        <v>24</v>
      </c>
      <c r="G21" s="10">
        <v>0</v>
      </c>
      <c r="H21" s="9" t="s">
        <v>25</v>
      </c>
      <c r="I21" s="10">
        <v>0</v>
      </c>
      <c r="J21" s="10">
        <v>768</v>
      </c>
      <c r="K21" s="10">
        <v>61</v>
      </c>
      <c r="L21" s="11">
        <v>7.9399999999999998E-2</v>
      </c>
      <c r="M21" s="10">
        <v>0.12</v>
      </c>
      <c r="N21" s="10">
        <v>7.28</v>
      </c>
      <c r="O21" s="11">
        <v>0</v>
      </c>
      <c r="P21" s="10">
        <v>12</v>
      </c>
    </row>
    <row r="22" spans="1:16" ht="20" customHeight="1" x14ac:dyDescent="0.15">
      <c r="A22" s="7" t="s">
        <v>19</v>
      </c>
      <c r="B22" s="8" t="s">
        <v>40</v>
      </c>
      <c r="C22" s="9" t="s">
        <v>41</v>
      </c>
      <c r="D22" s="9" t="s">
        <v>22</v>
      </c>
      <c r="E22" s="9" t="s">
        <v>29</v>
      </c>
      <c r="F22" s="9" t="s">
        <v>24</v>
      </c>
      <c r="G22" s="10">
        <v>0</v>
      </c>
      <c r="H22" s="9" t="s">
        <v>25</v>
      </c>
      <c r="I22" s="10">
        <v>0</v>
      </c>
      <c r="J22" s="12">
        <v>12750</v>
      </c>
      <c r="K22" s="10">
        <v>781</v>
      </c>
      <c r="L22" s="11">
        <v>6.13E-2</v>
      </c>
      <c r="M22" s="10">
        <v>0.13</v>
      </c>
      <c r="N22" s="10">
        <v>104.62</v>
      </c>
      <c r="O22" s="11">
        <v>0</v>
      </c>
      <c r="P22" s="10">
        <v>126</v>
      </c>
    </row>
    <row r="23" spans="1:16" ht="20" customHeight="1" x14ac:dyDescent="0.15">
      <c r="A23" s="7" t="s">
        <v>19</v>
      </c>
      <c r="B23" s="8" t="s">
        <v>30</v>
      </c>
      <c r="C23" s="9" t="s">
        <v>31</v>
      </c>
      <c r="D23" s="9" t="s">
        <v>22</v>
      </c>
      <c r="E23" s="9" t="s">
        <v>29</v>
      </c>
      <c r="F23" s="9" t="s">
        <v>24</v>
      </c>
      <c r="G23" s="10">
        <v>0</v>
      </c>
      <c r="H23" s="9" t="s">
        <v>25</v>
      </c>
      <c r="I23" s="10">
        <v>0</v>
      </c>
      <c r="J23" s="12">
        <v>8562</v>
      </c>
      <c r="K23" s="10">
        <v>617</v>
      </c>
      <c r="L23" s="11">
        <v>7.2099999999999997E-2</v>
      </c>
      <c r="M23" s="10">
        <v>0.17</v>
      </c>
      <c r="N23" s="10">
        <v>105.1</v>
      </c>
      <c r="O23" s="11">
        <v>0</v>
      </c>
      <c r="P23" s="10">
        <v>72</v>
      </c>
    </row>
    <row r="24" spans="1:16" ht="20" customHeight="1" x14ac:dyDescent="0.15">
      <c r="A24" s="7" t="s">
        <v>19</v>
      </c>
      <c r="B24" s="8" t="s">
        <v>42</v>
      </c>
      <c r="C24" s="9" t="s">
        <v>43</v>
      </c>
      <c r="D24" s="9" t="s">
        <v>22</v>
      </c>
      <c r="E24" s="9" t="s">
        <v>23</v>
      </c>
      <c r="F24" s="9" t="s">
        <v>24</v>
      </c>
      <c r="G24" s="10">
        <v>0</v>
      </c>
      <c r="H24" s="9" t="s">
        <v>25</v>
      </c>
      <c r="I24" s="10">
        <v>0</v>
      </c>
      <c r="J24" s="10">
        <v>0</v>
      </c>
      <c r="K24" s="10">
        <v>0</v>
      </c>
      <c r="L24" s="9" t="s">
        <v>26</v>
      </c>
      <c r="M24" s="9" t="s">
        <v>26</v>
      </c>
      <c r="N24" s="10">
        <v>0</v>
      </c>
      <c r="O24" s="11">
        <v>0</v>
      </c>
      <c r="P24" s="10">
        <v>0</v>
      </c>
    </row>
    <row r="25" spans="1:16" ht="20" customHeight="1" x14ac:dyDescent="0.15">
      <c r="A25" s="7" t="s">
        <v>19</v>
      </c>
      <c r="B25" s="8" t="s">
        <v>32</v>
      </c>
      <c r="C25" s="9" t="s">
        <v>33</v>
      </c>
      <c r="D25" s="9" t="s">
        <v>22</v>
      </c>
      <c r="E25" s="9" t="s">
        <v>23</v>
      </c>
      <c r="F25" s="9" t="s">
        <v>24</v>
      </c>
      <c r="G25" s="10">
        <v>0</v>
      </c>
      <c r="H25" s="9" t="s">
        <v>25</v>
      </c>
      <c r="I25" s="10">
        <v>0</v>
      </c>
      <c r="J25" s="10">
        <v>535</v>
      </c>
      <c r="K25" s="10">
        <v>38</v>
      </c>
      <c r="L25" s="11">
        <v>7.0999999999999994E-2</v>
      </c>
      <c r="M25" s="10">
        <v>0.16</v>
      </c>
      <c r="N25" s="10">
        <v>5.89</v>
      </c>
      <c r="O25" s="11">
        <v>0</v>
      </c>
      <c r="P25" s="10">
        <v>6</v>
      </c>
    </row>
    <row r="26" spans="1:16" ht="20" customHeight="1" x14ac:dyDescent="0.15">
      <c r="A26" s="7" t="s">
        <v>19</v>
      </c>
      <c r="B26" s="8" t="s">
        <v>46</v>
      </c>
      <c r="C26" s="9" t="s">
        <v>47</v>
      </c>
      <c r="D26" s="9" t="s">
        <v>22</v>
      </c>
      <c r="E26" s="9" t="s">
        <v>23</v>
      </c>
      <c r="F26" s="9" t="s">
        <v>24</v>
      </c>
      <c r="G26" s="10">
        <v>0</v>
      </c>
      <c r="H26" s="9" t="s">
        <v>25</v>
      </c>
      <c r="I26" s="10">
        <v>0</v>
      </c>
      <c r="J26" s="10">
        <v>0</v>
      </c>
      <c r="K26" s="10">
        <v>0</v>
      </c>
      <c r="L26" s="9" t="s">
        <v>26</v>
      </c>
      <c r="M26" s="9" t="s">
        <v>26</v>
      </c>
      <c r="N26" s="10">
        <v>0</v>
      </c>
      <c r="O26" s="11">
        <v>0</v>
      </c>
      <c r="P26" s="10">
        <v>0</v>
      </c>
    </row>
    <row r="27" spans="1:16" ht="20" customHeight="1" x14ac:dyDescent="0.15">
      <c r="A27" s="7" t="s">
        <v>48</v>
      </c>
      <c r="B27" s="13"/>
      <c r="C27" s="14"/>
      <c r="D27" s="14"/>
      <c r="E27" s="14"/>
      <c r="F27" s="14"/>
      <c r="G27" s="10">
        <v>0</v>
      </c>
      <c r="H27" s="9" t="s">
        <v>25</v>
      </c>
      <c r="I27" s="10">
        <v>0</v>
      </c>
      <c r="J27" s="12">
        <v>34749</v>
      </c>
      <c r="K27" s="12">
        <v>2399</v>
      </c>
      <c r="L27" s="11">
        <v>6.9000000000000006E-2</v>
      </c>
      <c r="M27" s="10">
        <v>0.15</v>
      </c>
      <c r="N27" s="10">
        <v>364.59</v>
      </c>
      <c r="O27" s="11">
        <v>0</v>
      </c>
      <c r="P27" s="10">
        <v>350</v>
      </c>
    </row>
    <row r="28" spans="1:16" ht="20" customHeight="1" x14ac:dyDescent="0.15">
      <c r="A28" s="7" t="s">
        <v>49</v>
      </c>
      <c r="B28" s="13"/>
      <c r="C28" s="14"/>
      <c r="D28" s="14"/>
      <c r="E28" s="14"/>
      <c r="F28" s="14"/>
      <c r="G28" s="10">
        <v>0</v>
      </c>
      <c r="H28" s="9" t="s">
        <v>25</v>
      </c>
      <c r="I28" s="10">
        <v>0</v>
      </c>
      <c r="J28" s="12">
        <v>34774</v>
      </c>
      <c r="K28" s="12">
        <v>2400</v>
      </c>
      <c r="L28" s="11">
        <v>6.9000000000000006E-2</v>
      </c>
      <c r="M28" s="10">
        <v>0.15</v>
      </c>
      <c r="N28" s="10">
        <v>364.6</v>
      </c>
      <c r="O28" s="11">
        <v>0</v>
      </c>
      <c r="P28" s="10">
        <v>350</v>
      </c>
    </row>
  </sheetData>
  <mergeCells count="1">
    <mergeCell ref="A1:P1"/>
  </mergeCells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0" r:id="rId6" xr:uid="{00000000-0004-0000-0000-000005000000}"/>
    <hyperlink ref="C11" r:id="rId7" xr:uid="{00000000-0004-0000-0000-000006000000}"/>
    <hyperlink ref="C12" r:id="rId8" xr:uid="{00000000-0004-0000-0000-000007000000}"/>
    <hyperlink ref="C13" r:id="rId9" xr:uid="{00000000-0004-0000-0000-000008000000}"/>
    <hyperlink ref="C14" r:id="rId10" xr:uid="{00000000-0004-0000-0000-000009000000}"/>
    <hyperlink ref="C15" r:id="rId11" xr:uid="{00000000-0004-0000-0000-00000A000000}"/>
    <hyperlink ref="C16" r:id="rId12" xr:uid="{00000000-0004-0000-0000-00000B000000}"/>
    <hyperlink ref="C17" r:id="rId13" xr:uid="{00000000-0004-0000-0000-00000C000000}"/>
    <hyperlink ref="C18" r:id="rId14" xr:uid="{00000000-0004-0000-0000-00000D000000}"/>
    <hyperlink ref="C19" r:id="rId15" xr:uid="{00000000-0004-0000-0000-00000E000000}"/>
    <hyperlink ref="C20" r:id="rId16" xr:uid="{00000000-0004-0000-0000-00000F000000}"/>
    <hyperlink ref="C21" r:id="rId17" xr:uid="{00000000-0004-0000-0000-000010000000}"/>
    <hyperlink ref="C22" r:id="rId18" xr:uid="{00000000-0004-0000-0000-000011000000}"/>
    <hyperlink ref="C23" r:id="rId19" xr:uid="{00000000-0004-0000-0000-000012000000}"/>
    <hyperlink ref="C24" r:id="rId20" xr:uid="{00000000-0004-0000-0000-000013000000}"/>
    <hyperlink ref="C25" r:id="rId21" xr:uid="{00000000-0004-0000-0000-000014000000}"/>
    <hyperlink ref="C26" r:id="rId22" xr:uid="{00000000-0004-0000-0000-000015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945D-8EF7-154B-A772-56022AC2D79F}">
  <sheetPr>
    <pageSetUpPr fitToPage="1"/>
  </sheetPr>
  <dimension ref="A1:O23"/>
  <sheetViews>
    <sheetView showGridLines="0" zoomScale="91" zoomScaleNormal="100" workbookViewId="0">
      <selection activeCell="E32" sqref="E32"/>
    </sheetView>
  </sheetViews>
  <sheetFormatPr baseColWidth="10" defaultColWidth="8.33203125" defaultRowHeight="20" customHeight="1" x14ac:dyDescent="0.15"/>
  <cols>
    <col min="1" max="1" width="23.5" style="21" bestFit="1" customWidth="1"/>
    <col min="2" max="2" width="11" style="21" bestFit="1" customWidth="1"/>
    <col min="3" max="3" width="13.5" style="21" bestFit="1" customWidth="1"/>
    <col min="4" max="4" width="8.6640625" style="21" bestFit="1" customWidth="1"/>
    <col min="5" max="5" width="11.33203125" style="21" bestFit="1" customWidth="1"/>
    <col min="6" max="6" width="11.5" style="21" bestFit="1" customWidth="1"/>
    <col min="7" max="7" width="8.83203125" style="24" bestFit="1" customWidth="1"/>
    <col min="8" max="8" width="8.83203125" style="21" bestFit="1" customWidth="1"/>
    <col min="9" max="9" width="16" style="24" bestFit="1" customWidth="1"/>
    <col min="10" max="10" width="27.5" style="24" bestFit="1" customWidth="1"/>
    <col min="11" max="15" width="20.1640625" style="24" bestFit="1" customWidth="1"/>
    <col min="16" max="16384" width="8.33203125" style="21"/>
  </cols>
  <sheetData>
    <row r="1" spans="1:15" s="17" customFormat="1" ht="20" customHeight="1" x14ac:dyDescent="0.15">
      <c r="A1" s="15" t="s">
        <v>4</v>
      </c>
      <c r="B1" s="15" t="s">
        <v>7</v>
      </c>
      <c r="C1" s="15" t="s">
        <v>50</v>
      </c>
      <c r="D1" s="15" t="s">
        <v>13</v>
      </c>
      <c r="E1" s="15" t="s">
        <v>14</v>
      </c>
      <c r="F1" s="15" t="s">
        <v>15</v>
      </c>
      <c r="G1" s="16" t="s">
        <v>16</v>
      </c>
      <c r="H1" s="15" t="s">
        <v>18</v>
      </c>
      <c r="I1" s="16" t="s">
        <v>52</v>
      </c>
      <c r="J1" s="16" t="s">
        <v>51</v>
      </c>
      <c r="K1" s="16" t="s">
        <v>53</v>
      </c>
      <c r="L1" s="16" t="s">
        <v>54</v>
      </c>
      <c r="M1" s="16" t="s">
        <v>55</v>
      </c>
      <c r="N1" s="16"/>
      <c r="O1" s="16"/>
    </row>
    <row r="2" spans="1:15" ht="20" customHeight="1" x14ac:dyDescent="0.15">
      <c r="A2" s="18" t="s">
        <v>20</v>
      </c>
      <c r="B2" s="18" t="s">
        <v>23</v>
      </c>
      <c r="C2" s="20">
        <v>0</v>
      </c>
      <c r="D2" s="20">
        <v>0</v>
      </c>
      <c r="E2" s="18"/>
      <c r="F2" s="18"/>
      <c r="G2" s="19">
        <v>0</v>
      </c>
      <c r="H2" s="20">
        <v>0</v>
      </c>
      <c r="I2" s="28"/>
      <c r="J2" s="20">
        <f t="shared" ref="J2:J23" si="0">0.02*H2</f>
        <v>0</v>
      </c>
      <c r="K2" s="19">
        <f t="shared" ref="K2:K23" si="1">J2*200-G2</f>
        <v>0</v>
      </c>
      <c r="L2" s="19">
        <f t="shared" ref="L2:L23" si="2">200*ROUND(J2,1)-G2</f>
        <v>0</v>
      </c>
      <c r="M2" s="19">
        <f t="shared" ref="M2:M23" si="3">INT(J2)*200-G2</f>
        <v>0</v>
      </c>
      <c r="N2" s="19"/>
      <c r="O2" s="19"/>
    </row>
    <row r="3" spans="1:15" ht="20" customHeight="1" x14ac:dyDescent="0.15">
      <c r="A3" s="18" t="s">
        <v>27</v>
      </c>
      <c r="B3" s="18" t="s">
        <v>29</v>
      </c>
      <c r="C3" s="20">
        <v>0</v>
      </c>
      <c r="D3" s="20">
        <v>0</v>
      </c>
      <c r="E3" s="18"/>
      <c r="F3" s="18"/>
      <c r="G3" s="19">
        <v>0</v>
      </c>
      <c r="H3" s="20">
        <v>0</v>
      </c>
      <c r="I3" s="19"/>
      <c r="J3" s="20">
        <f t="shared" si="0"/>
        <v>0</v>
      </c>
      <c r="K3" s="19">
        <f t="shared" si="1"/>
        <v>0</v>
      </c>
      <c r="L3" s="19">
        <f t="shared" si="2"/>
        <v>0</v>
      </c>
      <c r="M3" s="19">
        <f t="shared" si="3"/>
        <v>0</v>
      </c>
      <c r="N3" s="19"/>
      <c r="O3" s="19"/>
    </row>
    <row r="4" spans="1:15" ht="20" customHeight="1" x14ac:dyDescent="0.15">
      <c r="A4" s="18" t="s">
        <v>30</v>
      </c>
      <c r="B4" s="18" t="s">
        <v>23</v>
      </c>
      <c r="C4" s="22">
        <v>1818</v>
      </c>
      <c r="D4" s="20">
        <v>149</v>
      </c>
      <c r="E4" s="23">
        <v>8.2000000000000003E-2</v>
      </c>
      <c r="F4" s="20">
        <v>0.11</v>
      </c>
      <c r="G4" s="19">
        <v>17.07</v>
      </c>
      <c r="H4" s="20">
        <v>20</v>
      </c>
      <c r="I4" s="19">
        <f t="shared" ref="I4:I22" si="4">G4/H4</f>
        <v>0.85350000000000004</v>
      </c>
      <c r="J4" s="20">
        <f t="shared" si="0"/>
        <v>0.4</v>
      </c>
      <c r="K4" s="19">
        <f t="shared" si="1"/>
        <v>62.93</v>
      </c>
      <c r="L4" s="19">
        <f t="shared" si="2"/>
        <v>62.93</v>
      </c>
      <c r="M4" s="19">
        <f t="shared" si="3"/>
        <v>-17.07</v>
      </c>
      <c r="N4" s="19"/>
      <c r="O4" s="19"/>
    </row>
    <row r="5" spans="1:15" ht="20" customHeight="1" x14ac:dyDescent="0.15">
      <c r="A5" s="18" t="s">
        <v>32</v>
      </c>
      <c r="B5" s="18" t="s">
        <v>29</v>
      </c>
      <c r="C5" s="22">
        <v>1693</v>
      </c>
      <c r="D5" s="20">
        <v>128</v>
      </c>
      <c r="E5" s="23">
        <v>7.5600000000000001E-2</v>
      </c>
      <c r="F5" s="20">
        <v>0.17</v>
      </c>
      <c r="G5" s="19">
        <v>22.13</v>
      </c>
      <c r="H5" s="20">
        <v>24</v>
      </c>
      <c r="I5" s="19">
        <f t="shared" si="4"/>
        <v>0.92208333333333325</v>
      </c>
      <c r="J5" s="20">
        <f t="shared" si="0"/>
        <v>0.48</v>
      </c>
      <c r="K5" s="19">
        <f t="shared" si="1"/>
        <v>73.87</v>
      </c>
      <c r="L5" s="19">
        <f t="shared" si="2"/>
        <v>77.87</v>
      </c>
      <c r="M5" s="19">
        <f t="shared" si="3"/>
        <v>-22.13</v>
      </c>
      <c r="N5" s="19"/>
      <c r="O5" s="19"/>
    </row>
    <row r="6" spans="1:15" ht="20" customHeight="1" x14ac:dyDescent="0.15">
      <c r="A6" s="18" t="s">
        <v>34</v>
      </c>
      <c r="B6" s="18" t="s">
        <v>29</v>
      </c>
      <c r="C6" s="22">
        <v>2430</v>
      </c>
      <c r="D6" s="20">
        <v>188</v>
      </c>
      <c r="E6" s="23">
        <v>7.7399999999999997E-2</v>
      </c>
      <c r="F6" s="20">
        <v>0.22</v>
      </c>
      <c r="G6" s="19">
        <v>41.36</v>
      </c>
      <c r="H6" s="20">
        <v>26</v>
      </c>
      <c r="I6" s="19">
        <f t="shared" si="4"/>
        <v>1.5907692307692307</v>
      </c>
      <c r="J6" s="20">
        <f t="shared" si="0"/>
        <v>0.52</v>
      </c>
      <c r="K6" s="19">
        <f t="shared" si="1"/>
        <v>62.64</v>
      </c>
      <c r="L6" s="19">
        <f t="shared" si="2"/>
        <v>58.64</v>
      </c>
      <c r="M6" s="19">
        <f t="shared" si="3"/>
        <v>-41.36</v>
      </c>
      <c r="N6" s="19"/>
      <c r="O6" s="19"/>
    </row>
    <row r="7" spans="1:15" ht="20" customHeight="1" x14ac:dyDescent="0.15">
      <c r="A7" s="18" t="s">
        <v>36</v>
      </c>
      <c r="B7" s="18" t="s">
        <v>29</v>
      </c>
      <c r="C7" s="22">
        <v>3089</v>
      </c>
      <c r="D7" s="20">
        <v>223</v>
      </c>
      <c r="E7" s="23">
        <v>7.22E-2</v>
      </c>
      <c r="F7" s="20">
        <v>0.16</v>
      </c>
      <c r="G7" s="19">
        <v>35.340000000000003</v>
      </c>
      <c r="H7" s="20">
        <v>38</v>
      </c>
      <c r="I7" s="19">
        <f t="shared" si="4"/>
        <v>0.93</v>
      </c>
      <c r="J7" s="20">
        <f t="shared" si="0"/>
        <v>0.76</v>
      </c>
      <c r="K7" s="19">
        <f t="shared" si="1"/>
        <v>116.66</v>
      </c>
      <c r="L7" s="19">
        <f t="shared" si="2"/>
        <v>124.66</v>
      </c>
      <c r="M7" s="19">
        <f t="shared" si="3"/>
        <v>-35.340000000000003</v>
      </c>
      <c r="N7" s="19"/>
      <c r="O7" s="19"/>
    </row>
    <row r="8" spans="1:15" ht="20" customHeight="1" x14ac:dyDescent="0.15">
      <c r="A8" s="18" t="s">
        <v>38</v>
      </c>
      <c r="B8" s="18" t="s">
        <v>29</v>
      </c>
      <c r="C8" s="20">
        <v>204</v>
      </c>
      <c r="D8" s="20">
        <v>11</v>
      </c>
      <c r="E8" s="23">
        <v>5.3900000000000003E-2</v>
      </c>
      <c r="F8" s="20">
        <v>0.14000000000000001</v>
      </c>
      <c r="G8" s="19">
        <v>1.49</v>
      </c>
      <c r="H8" s="20">
        <v>3</v>
      </c>
      <c r="I8" s="19">
        <f t="shared" si="4"/>
        <v>0.49666666666666665</v>
      </c>
      <c r="J8" s="20">
        <f t="shared" si="0"/>
        <v>0.06</v>
      </c>
      <c r="K8" s="19">
        <f t="shared" si="1"/>
        <v>10.51</v>
      </c>
      <c r="L8" s="19">
        <f t="shared" si="2"/>
        <v>18.510000000000002</v>
      </c>
      <c r="M8" s="19">
        <f t="shared" si="3"/>
        <v>-1.49</v>
      </c>
      <c r="N8" s="19"/>
      <c r="O8" s="19"/>
    </row>
    <row r="9" spans="1:15" ht="20" customHeight="1" x14ac:dyDescent="0.15">
      <c r="A9" s="18" t="s">
        <v>40</v>
      </c>
      <c r="B9" s="18" t="s">
        <v>23</v>
      </c>
      <c r="C9" s="22">
        <v>1964</v>
      </c>
      <c r="D9" s="20">
        <v>151</v>
      </c>
      <c r="E9" s="23">
        <v>7.6899999999999996E-2</v>
      </c>
      <c r="F9" s="20">
        <v>0.1</v>
      </c>
      <c r="G9" s="19">
        <v>14.68</v>
      </c>
      <c r="H9" s="20">
        <v>16</v>
      </c>
      <c r="I9" s="19">
        <f t="shared" si="4"/>
        <v>0.91749999999999998</v>
      </c>
      <c r="J9" s="20">
        <f t="shared" si="0"/>
        <v>0.32</v>
      </c>
      <c r="K9" s="19">
        <f t="shared" si="1"/>
        <v>49.32</v>
      </c>
      <c r="L9" s="19">
        <f t="shared" si="2"/>
        <v>45.32</v>
      </c>
      <c r="M9" s="19">
        <f t="shared" si="3"/>
        <v>-14.68</v>
      </c>
      <c r="N9" s="19"/>
      <c r="O9" s="19"/>
    </row>
    <row r="10" spans="1:15" ht="20" customHeight="1" x14ac:dyDescent="0.15">
      <c r="A10" s="18" t="s">
        <v>27</v>
      </c>
      <c r="B10" s="18" t="s">
        <v>23</v>
      </c>
      <c r="C10" s="20">
        <v>0</v>
      </c>
      <c r="D10" s="20">
        <v>0</v>
      </c>
      <c r="E10" s="18"/>
      <c r="F10" s="18"/>
      <c r="G10" s="19">
        <v>0</v>
      </c>
      <c r="H10" s="20">
        <v>0</v>
      </c>
      <c r="I10" s="19"/>
      <c r="J10" s="20">
        <f t="shared" si="0"/>
        <v>0</v>
      </c>
      <c r="K10" s="19">
        <f t="shared" si="1"/>
        <v>0</v>
      </c>
      <c r="L10" s="19">
        <f t="shared" si="2"/>
        <v>0</v>
      </c>
      <c r="M10" s="19">
        <f t="shared" si="3"/>
        <v>0</v>
      </c>
      <c r="N10" s="19"/>
      <c r="O10" s="19"/>
    </row>
    <row r="11" spans="1:15" ht="20" customHeight="1" x14ac:dyDescent="0.15">
      <c r="A11" s="18" t="s">
        <v>34</v>
      </c>
      <c r="B11" s="18" t="s">
        <v>23</v>
      </c>
      <c r="C11" s="20">
        <v>328</v>
      </c>
      <c r="D11" s="20">
        <v>11</v>
      </c>
      <c r="E11" s="23">
        <v>3.3500000000000002E-2</v>
      </c>
      <c r="F11" s="20">
        <v>0.35</v>
      </c>
      <c r="G11" s="19">
        <v>3.88</v>
      </c>
      <c r="H11" s="20">
        <v>1</v>
      </c>
      <c r="I11" s="19">
        <f t="shared" si="4"/>
        <v>3.88</v>
      </c>
      <c r="J11" s="20">
        <f t="shared" si="0"/>
        <v>0.02</v>
      </c>
      <c r="K11" s="19">
        <f t="shared" si="1"/>
        <v>0.12000000000000011</v>
      </c>
      <c r="L11" s="19">
        <f t="shared" si="2"/>
        <v>-3.88</v>
      </c>
      <c r="M11" s="19">
        <f t="shared" si="3"/>
        <v>-3.88</v>
      </c>
      <c r="N11" s="19"/>
      <c r="O11" s="19"/>
    </row>
    <row r="12" spans="1:15" ht="20" customHeight="1" x14ac:dyDescent="0.15">
      <c r="A12" s="18" t="s">
        <v>42</v>
      </c>
      <c r="B12" s="18" t="s">
        <v>29</v>
      </c>
      <c r="C12" s="20">
        <v>0</v>
      </c>
      <c r="D12" s="20">
        <v>0</v>
      </c>
      <c r="E12" s="18"/>
      <c r="F12" s="18"/>
      <c r="G12" s="19">
        <v>0</v>
      </c>
      <c r="H12" s="20">
        <v>0</v>
      </c>
      <c r="I12" s="19"/>
      <c r="J12" s="20">
        <f t="shared" si="0"/>
        <v>0</v>
      </c>
      <c r="K12" s="19">
        <f t="shared" si="1"/>
        <v>0</v>
      </c>
      <c r="L12" s="19">
        <f t="shared" si="2"/>
        <v>0</v>
      </c>
      <c r="M12" s="19">
        <f t="shared" si="3"/>
        <v>0</v>
      </c>
      <c r="N12" s="19"/>
      <c r="O12" s="19"/>
    </row>
    <row r="13" spans="1:15" ht="20" customHeight="1" x14ac:dyDescent="0.15">
      <c r="A13" s="18" t="s">
        <v>36</v>
      </c>
      <c r="B13" s="18" t="s">
        <v>23</v>
      </c>
      <c r="C13" s="20">
        <v>393</v>
      </c>
      <c r="D13" s="20">
        <v>28</v>
      </c>
      <c r="E13" s="23">
        <v>7.1199999999999999E-2</v>
      </c>
      <c r="F13" s="20">
        <v>0.13</v>
      </c>
      <c r="G13" s="19">
        <v>3.7</v>
      </c>
      <c r="H13" s="20">
        <v>5</v>
      </c>
      <c r="I13" s="19">
        <f t="shared" si="4"/>
        <v>0.74</v>
      </c>
      <c r="J13" s="20">
        <f t="shared" si="0"/>
        <v>0.1</v>
      </c>
      <c r="K13" s="19">
        <f t="shared" si="1"/>
        <v>16.3</v>
      </c>
      <c r="L13" s="19">
        <f t="shared" si="2"/>
        <v>16.3</v>
      </c>
      <c r="M13" s="19">
        <f t="shared" si="3"/>
        <v>-3.7</v>
      </c>
      <c r="N13" s="19"/>
      <c r="O13" s="19"/>
    </row>
    <row r="14" spans="1:15" ht="20" customHeight="1" x14ac:dyDescent="0.15">
      <c r="A14" s="18" t="s">
        <v>44</v>
      </c>
      <c r="B14" s="18" t="s">
        <v>23</v>
      </c>
      <c r="C14" s="20">
        <v>163</v>
      </c>
      <c r="D14" s="20">
        <v>10</v>
      </c>
      <c r="E14" s="23">
        <v>6.13E-2</v>
      </c>
      <c r="F14" s="20">
        <v>0.17</v>
      </c>
      <c r="G14" s="19">
        <v>1.66</v>
      </c>
      <c r="H14" s="20">
        <v>1</v>
      </c>
      <c r="I14" s="19">
        <f t="shared" si="4"/>
        <v>1.66</v>
      </c>
      <c r="J14" s="20">
        <f t="shared" si="0"/>
        <v>0.02</v>
      </c>
      <c r="K14" s="19">
        <f t="shared" si="1"/>
        <v>2.34</v>
      </c>
      <c r="L14" s="19">
        <f t="shared" si="2"/>
        <v>-1.66</v>
      </c>
      <c r="M14" s="19">
        <f t="shared" si="3"/>
        <v>-1.66</v>
      </c>
      <c r="N14" s="19"/>
      <c r="O14" s="19"/>
    </row>
    <row r="15" spans="1:15" ht="20" customHeight="1" x14ac:dyDescent="0.15">
      <c r="A15" s="18" t="s">
        <v>46</v>
      </c>
      <c r="B15" s="18" t="s">
        <v>29</v>
      </c>
      <c r="C15" s="20">
        <v>0</v>
      </c>
      <c r="D15" s="20">
        <v>0</v>
      </c>
      <c r="E15" s="18"/>
      <c r="F15" s="18"/>
      <c r="G15" s="19">
        <v>0</v>
      </c>
      <c r="H15" s="20">
        <v>0</v>
      </c>
      <c r="I15" s="19"/>
      <c r="J15" s="20">
        <f t="shared" si="0"/>
        <v>0</v>
      </c>
      <c r="K15" s="19">
        <f t="shared" si="1"/>
        <v>0</v>
      </c>
      <c r="L15" s="19">
        <f t="shared" si="2"/>
        <v>0</v>
      </c>
      <c r="M15" s="19">
        <f t="shared" si="3"/>
        <v>0</v>
      </c>
      <c r="N15" s="19"/>
      <c r="O15" s="19"/>
    </row>
    <row r="16" spans="1:15" ht="20" customHeight="1" x14ac:dyDescent="0.15">
      <c r="A16" s="18" t="s">
        <v>38</v>
      </c>
      <c r="B16" s="18" t="s">
        <v>23</v>
      </c>
      <c r="C16" s="20">
        <v>52</v>
      </c>
      <c r="D16" s="20">
        <v>3</v>
      </c>
      <c r="E16" s="23">
        <v>5.7700000000000001E-2</v>
      </c>
      <c r="F16" s="20">
        <v>0.13</v>
      </c>
      <c r="G16" s="19">
        <v>0.4</v>
      </c>
      <c r="H16" s="20">
        <v>0</v>
      </c>
      <c r="I16" s="19"/>
      <c r="J16" s="20">
        <f t="shared" si="0"/>
        <v>0</v>
      </c>
      <c r="K16" s="19">
        <f t="shared" si="1"/>
        <v>-0.4</v>
      </c>
      <c r="L16" s="19">
        <f t="shared" si="2"/>
        <v>-0.4</v>
      </c>
      <c r="M16" s="19">
        <f t="shared" si="3"/>
        <v>-0.4</v>
      </c>
      <c r="N16" s="19"/>
      <c r="O16" s="19"/>
    </row>
    <row r="17" spans="1:15" ht="20" customHeight="1" x14ac:dyDescent="0.15">
      <c r="A17" s="18" t="s">
        <v>20</v>
      </c>
      <c r="B17" s="18" t="s">
        <v>29</v>
      </c>
      <c r="C17" s="20">
        <v>0</v>
      </c>
      <c r="D17" s="20">
        <v>0</v>
      </c>
      <c r="E17" s="18"/>
      <c r="F17" s="18"/>
      <c r="G17" s="19">
        <v>0</v>
      </c>
      <c r="H17" s="20">
        <v>0</v>
      </c>
      <c r="I17" s="19"/>
      <c r="J17" s="20">
        <f t="shared" si="0"/>
        <v>0</v>
      </c>
      <c r="K17" s="19">
        <f t="shared" si="1"/>
        <v>0</v>
      </c>
      <c r="L17" s="19">
        <f t="shared" si="2"/>
        <v>0</v>
      </c>
      <c r="M17" s="19">
        <f t="shared" si="3"/>
        <v>0</v>
      </c>
      <c r="N17" s="19"/>
      <c r="O17" s="19"/>
    </row>
    <row r="18" spans="1:15" ht="20" customHeight="1" x14ac:dyDescent="0.15">
      <c r="A18" s="18" t="s">
        <v>44</v>
      </c>
      <c r="B18" s="18" t="s">
        <v>29</v>
      </c>
      <c r="C18" s="20">
        <v>768</v>
      </c>
      <c r="D18" s="20">
        <v>61</v>
      </c>
      <c r="E18" s="23">
        <v>7.9399999999999998E-2</v>
      </c>
      <c r="F18" s="20">
        <v>0.12</v>
      </c>
      <c r="G18" s="19">
        <v>7.28</v>
      </c>
      <c r="H18" s="20">
        <v>12</v>
      </c>
      <c r="I18" s="19">
        <f t="shared" si="4"/>
        <v>0.60666666666666669</v>
      </c>
      <c r="J18" s="20">
        <f t="shared" si="0"/>
        <v>0.24</v>
      </c>
      <c r="K18" s="19">
        <f t="shared" si="1"/>
        <v>40.72</v>
      </c>
      <c r="L18" s="19">
        <f t="shared" si="2"/>
        <v>32.72</v>
      </c>
      <c r="M18" s="19">
        <f t="shared" si="3"/>
        <v>-7.28</v>
      </c>
      <c r="N18" s="19"/>
      <c r="O18" s="19"/>
    </row>
    <row r="19" spans="1:15" ht="20" customHeight="1" x14ac:dyDescent="0.15">
      <c r="A19" s="18" t="s">
        <v>40</v>
      </c>
      <c r="B19" s="18" t="s">
        <v>29</v>
      </c>
      <c r="C19" s="22">
        <v>12750</v>
      </c>
      <c r="D19" s="20">
        <v>781</v>
      </c>
      <c r="E19" s="23">
        <v>6.13E-2</v>
      </c>
      <c r="F19" s="20">
        <v>0.13</v>
      </c>
      <c r="G19" s="19">
        <v>104.62</v>
      </c>
      <c r="H19" s="20">
        <v>126</v>
      </c>
      <c r="I19" s="19">
        <f t="shared" si="4"/>
        <v>0.83031746031746034</v>
      </c>
      <c r="J19" s="20">
        <f t="shared" si="0"/>
        <v>2.52</v>
      </c>
      <c r="K19" s="19">
        <f t="shared" si="1"/>
        <v>399.38</v>
      </c>
      <c r="L19" s="19">
        <f t="shared" si="2"/>
        <v>395.38</v>
      </c>
      <c r="M19" s="19">
        <f t="shared" si="3"/>
        <v>295.38</v>
      </c>
      <c r="N19" s="19"/>
      <c r="O19" s="19"/>
    </row>
    <row r="20" spans="1:15" ht="20" customHeight="1" x14ac:dyDescent="0.15">
      <c r="A20" s="18" t="s">
        <v>30</v>
      </c>
      <c r="B20" s="18" t="s">
        <v>29</v>
      </c>
      <c r="C20" s="22">
        <v>8562</v>
      </c>
      <c r="D20" s="20">
        <v>617</v>
      </c>
      <c r="E20" s="23">
        <v>7.2099999999999997E-2</v>
      </c>
      <c r="F20" s="20">
        <v>0.17</v>
      </c>
      <c r="G20" s="19">
        <v>105.1</v>
      </c>
      <c r="H20" s="20">
        <v>72</v>
      </c>
      <c r="I20" s="19">
        <f t="shared" si="4"/>
        <v>1.4597222222222221</v>
      </c>
      <c r="J20" s="20">
        <f t="shared" si="0"/>
        <v>1.44</v>
      </c>
      <c r="K20" s="19">
        <f t="shared" si="1"/>
        <v>182.9</v>
      </c>
      <c r="L20" s="19">
        <f t="shared" si="2"/>
        <v>174.9</v>
      </c>
      <c r="M20" s="19">
        <f t="shared" si="3"/>
        <v>94.9</v>
      </c>
      <c r="N20" s="19"/>
      <c r="O20" s="19"/>
    </row>
    <row r="21" spans="1:15" ht="20" customHeight="1" x14ac:dyDescent="0.15">
      <c r="A21" s="18" t="s">
        <v>42</v>
      </c>
      <c r="B21" s="18" t="s">
        <v>23</v>
      </c>
      <c r="C21" s="20">
        <v>0</v>
      </c>
      <c r="D21" s="20">
        <v>0</v>
      </c>
      <c r="E21" s="18"/>
      <c r="F21" s="18"/>
      <c r="G21" s="19">
        <v>0</v>
      </c>
      <c r="H21" s="20">
        <v>0</v>
      </c>
      <c r="I21" s="19"/>
      <c r="J21" s="20">
        <f t="shared" si="0"/>
        <v>0</v>
      </c>
      <c r="K21" s="19">
        <f t="shared" si="1"/>
        <v>0</v>
      </c>
      <c r="L21" s="19">
        <f t="shared" si="2"/>
        <v>0</v>
      </c>
      <c r="M21" s="19">
        <f t="shared" si="3"/>
        <v>0</v>
      </c>
      <c r="N21" s="19"/>
      <c r="O21" s="19"/>
    </row>
    <row r="22" spans="1:15" ht="20" customHeight="1" x14ac:dyDescent="0.15">
      <c r="A22" s="18" t="s">
        <v>32</v>
      </c>
      <c r="B22" s="18" t="s">
        <v>23</v>
      </c>
      <c r="C22" s="20">
        <v>535</v>
      </c>
      <c r="D22" s="20">
        <v>38</v>
      </c>
      <c r="E22" s="23">
        <v>7.0999999999999994E-2</v>
      </c>
      <c r="F22" s="20">
        <v>0.16</v>
      </c>
      <c r="G22" s="19">
        <v>5.89</v>
      </c>
      <c r="H22" s="20">
        <v>6</v>
      </c>
      <c r="I22" s="19">
        <f t="shared" si="4"/>
        <v>0.98166666666666658</v>
      </c>
      <c r="J22" s="20">
        <f t="shared" si="0"/>
        <v>0.12</v>
      </c>
      <c r="K22" s="19">
        <f t="shared" si="1"/>
        <v>18.11</v>
      </c>
      <c r="L22" s="19">
        <f t="shared" si="2"/>
        <v>14.11</v>
      </c>
      <c r="M22" s="19">
        <f t="shared" si="3"/>
        <v>-5.89</v>
      </c>
      <c r="N22" s="19"/>
      <c r="O22" s="19"/>
    </row>
    <row r="23" spans="1:15" ht="20" customHeight="1" x14ac:dyDescent="0.15">
      <c r="A23" s="18" t="s">
        <v>46</v>
      </c>
      <c r="B23" s="18" t="s">
        <v>23</v>
      </c>
      <c r="C23" s="20">
        <v>0</v>
      </c>
      <c r="D23" s="20">
        <v>0</v>
      </c>
      <c r="E23" s="18"/>
      <c r="F23" s="18"/>
      <c r="G23" s="19">
        <v>0</v>
      </c>
      <c r="H23" s="20">
        <v>0</v>
      </c>
      <c r="I23" s="19"/>
      <c r="J23" s="20">
        <f t="shared" si="0"/>
        <v>0</v>
      </c>
      <c r="K23" s="19">
        <f t="shared" si="1"/>
        <v>0</v>
      </c>
      <c r="L23" s="19">
        <f t="shared" si="2"/>
        <v>0</v>
      </c>
      <c r="M23" s="19">
        <f t="shared" si="3"/>
        <v>0</v>
      </c>
      <c r="N23" s="19"/>
      <c r="O23" s="19"/>
    </row>
  </sheetData>
  <phoneticPr fontId="5" type="noConversion"/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1E95-642B-1741-ACEE-5D1684603D35}">
  <sheetPr>
    <pageSetUpPr fitToPage="1"/>
  </sheetPr>
  <dimension ref="A1:O24"/>
  <sheetViews>
    <sheetView showGridLines="0" tabSelected="1" zoomScale="91" zoomScaleNormal="100" workbookViewId="0">
      <selection activeCell="F31" sqref="F31"/>
    </sheetView>
  </sheetViews>
  <sheetFormatPr baseColWidth="10" defaultColWidth="8.33203125" defaultRowHeight="20" customHeight="1" x14ac:dyDescent="0.15"/>
  <cols>
    <col min="1" max="1" width="23.5" style="21" bestFit="1" customWidth="1"/>
    <col min="2" max="2" width="11" style="21" bestFit="1" customWidth="1"/>
    <col min="3" max="3" width="13.5" style="21" bestFit="1" customWidth="1"/>
    <col min="4" max="4" width="8.6640625" style="21" bestFit="1" customWidth="1"/>
    <col min="5" max="5" width="11.33203125" style="21" bestFit="1" customWidth="1"/>
    <col min="6" max="6" width="11.5" style="21" bestFit="1" customWidth="1"/>
    <col min="7" max="7" width="8.83203125" style="24" bestFit="1" customWidth="1"/>
    <col min="8" max="8" width="8.83203125" style="21" bestFit="1" customWidth="1"/>
    <col min="9" max="9" width="16" style="24" bestFit="1" customWidth="1"/>
    <col min="10" max="10" width="27.5" style="24" bestFit="1" customWidth="1"/>
    <col min="11" max="15" width="20.1640625" style="24" bestFit="1" customWidth="1"/>
    <col min="16" max="16384" width="8.33203125" style="21"/>
  </cols>
  <sheetData>
    <row r="1" spans="1:15" s="17" customFormat="1" ht="20" customHeight="1" x14ac:dyDescent="0.15">
      <c r="A1" s="15" t="s">
        <v>4</v>
      </c>
      <c r="B1" s="15" t="s">
        <v>7</v>
      </c>
      <c r="C1" s="15" t="s">
        <v>50</v>
      </c>
      <c r="D1" s="15" t="s">
        <v>13</v>
      </c>
      <c r="E1" s="15" t="s">
        <v>14</v>
      </c>
      <c r="F1" s="15" t="s">
        <v>15</v>
      </c>
      <c r="G1" s="16" t="s">
        <v>16</v>
      </c>
      <c r="H1" s="15" t="s">
        <v>18</v>
      </c>
      <c r="I1" s="16" t="s">
        <v>52</v>
      </c>
      <c r="J1" s="16" t="s">
        <v>51</v>
      </c>
      <c r="K1" s="16" t="s">
        <v>53</v>
      </c>
      <c r="L1" s="16" t="s">
        <v>54</v>
      </c>
      <c r="M1" s="16" t="s">
        <v>55</v>
      </c>
      <c r="N1" s="16"/>
      <c r="O1" s="16"/>
    </row>
    <row r="2" spans="1:15" ht="20" customHeight="1" x14ac:dyDescent="0.15">
      <c r="A2" s="18" t="s">
        <v>20</v>
      </c>
      <c r="B2" s="18" t="s">
        <v>23</v>
      </c>
      <c r="C2" s="20">
        <v>0</v>
      </c>
      <c r="D2" s="20">
        <v>0</v>
      </c>
      <c r="E2" s="18"/>
      <c r="F2" s="18"/>
      <c r="G2" s="19">
        <v>0</v>
      </c>
      <c r="H2" s="20">
        <v>0</v>
      </c>
      <c r="I2" s="28"/>
      <c r="J2" s="20">
        <f t="shared" ref="J2:J23" si="0">0.02*H2</f>
        <v>0</v>
      </c>
      <c r="K2" s="19">
        <f t="shared" ref="K2:K23" si="1">J2*200-G2</f>
        <v>0</v>
      </c>
      <c r="L2" s="19">
        <f t="shared" ref="L2:L23" si="2">200*ROUND(J2,1)-G2</f>
        <v>0</v>
      </c>
      <c r="M2" s="19">
        <f t="shared" ref="M2:M23" si="3">INT(J2)*200-G2</f>
        <v>0</v>
      </c>
      <c r="N2" s="19"/>
      <c r="O2" s="19"/>
    </row>
    <row r="3" spans="1:15" ht="20" customHeight="1" x14ac:dyDescent="0.15">
      <c r="A3" s="18" t="s">
        <v>27</v>
      </c>
      <c r="B3" s="18" t="s">
        <v>29</v>
      </c>
      <c r="C3" s="20">
        <v>0</v>
      </c>
      <c r="D3" s="20">
        <v>0</v>
      </c>
      <c r="E3" s="18"/>
      <c r="F3" s="18"/>
      <c r="G3" s="19">
        <v>0</v>
      </c>
      <c r="H3" s="20">
        <v>0</v>
      </c>
      <c r="I3" s="19"/>
      <c r="J3" s="20">
        <f t="shared" si="0"/>
        <v>0</v>
      </c>
      <c r="K3" s="19">
        <f t="shared" si="1"/>
        <v>0</v>
      </c>
      <c r="L3" s="19">
        <f t="shared" si="2"/>
        <v>0</v>
      </c>
      <c r="M3" s="19">
        <f t="shared" si="3"/>
        <v>0</v>
      </c>
      <c r="N3" s="19"/>
      <c r="O3" s="19"/>
    </row>
    <row r="4" spans="1:15" ht="20" customHeight="1" x14ac:dyDescent="0.15">
      <c r="A4" s="18" t="s">
        <v>30</v>
      </c>
      <c r="B4" s="18" t="s">
        <v>23</v>
      </c>
      <c r="C4" s="22">
        <v>1818</v>
      </c>
      <c r="D4" s="20">
        <v>149</v>
      </c>
      <c r="E4" s="23">
        <v>8.2000000000000003E-2</v>
      </c>
      <c r="F4" s="20">
        <v>0.11</v>
      </c>
      <c r="G4" s="19">
        <v>17.07</v>
      </c>
      <c r="H4" s="20">
        <v>20</v>
      </c>
      <c r="I4" s="19">
        <f t="shared" ref="I4:I22" si="4">G4/H4</f>
        <v>0.85350000000000004</v>
      </c>
      <c r="J4" s="20">
        <f t="shared" si="0"/>
        <v>0.4</v>
      </c>
      <c r="K4" s="19">
        <f t="shared" si="1"/>
        <v>62.93</v>
      </c>
      <c r="L4" s="19">
        <f t="shared" si="2"/>
        <v>62.93</v>
      </c>
      <c r="M4" s="19">
        <f t="shared" si="3"/>
        <v>-17.07</v>
      </c>
      <c r="N4" s="19"/>
      <c r="O4" s="19"/>
    </row>
    <row r="5" spans="1:15" ht="20" customHeight="1" x14ac:dyDescent="0.15">
      <c r="A5" s="18" t="s">
        <v>32</v>
      </c>
      <c r="B5" s="18" t="s">
        <v>29</v>
      </c>
      <c r="C5" s="22">
        <v>1693</v>
      </c>
      <c r="D5" s="20">
        <v>128</v>
      </c>
      <c r="E5" s="23">
        <v>7.5600000000000001E-2</v>
      </c>
      <c r="F5" s="20">
        <v>0.17</v>
      </c>
      <c r="G5" s="19">
        <v>22.13</v>
      </c>
      <c r="H5" s="20">
        <v>24</v>
      </c>
      <c r="I5" s="19">
        <f t="shared" si="4"/>
        <v>0.92208333333333325</v>
      </c>
      <c r="J5" s="20">
        <f t="shared" si="0"/>
        <v>0.48</v>
      </c>
      <c r="K5" s="19">
        <f t="shared" si="1"/>
        <v>73.87</v>
      </c>
      <c r="L5" s="19">
        <f t="shared" si="2"/>
        <v>77.87</v>
      </c>
      <c r="M5" s="19">
        <f t="shared" si="3"/>
        <v>-22.13</v>
      </c>
      <c r="N5" s="19"/>
      <c r="O5" s="19"/>
    </row>
    <row r="6" spans="1:15" ht="20" customHeight="1" x14ac:dyDescent="0.15">
      <c r="A6" s="18" t="s">
        <v>34</v>
      </c>
      <c r="B6" s="18" t="s">
        <v>29</v>
      </c>
      <c r="C6" s="22">
        <v>2430</v>
      </c>
      <c r="D6" s="20">
        <v>188</v>
      </c>
      <c r="E6" s="23">
        <v>7.7399999999999997E-2</v>
      </c>
      <c r="F6" s="20">
        <v>0.22</v>
      </c>
      <c r="G6" s="19">
        <v>41.36</v>
      </c>
      <c r="H6" s="20">
        <v>26</v>
      </c>
      <c r="I6" s="19">
        <f t="shared" si="4"/>
        <v>1.5907692307692307</v>
      </c>
      <c r="J6" s="20">
        <f t="shared" si="0"/>
        <v>0.52</v>
      </c>
      <c r="K6" s="19">
        <f t="shared" si="1"/>
        <v>62.64</v>
      </c>
      <c r="L6" s="19">
        <f t="shared" si="2"/>
        <v>58.64</v>
      </c>
      <c r="M6" s="19">
        <f t="shared" si="3"/>
        <v>-41.36</v>
      </c>
      <c r="N6" s="19"/>
      <c r="O6" s="19"/>
    </row>
    <row r="7" spans="1:15" ht="20" customHeight="1" x14ac:dyDescent="0.15">
      <c r="A7" s="18" t="s">
        <v>36</v>
      </c>
      <c r="B7" s="18" t="s">
        <v>29</v>
      </c>
      <c r="C7" s="22">
        <v>3089</v>
      </c>
      <c r="D7" s="20">
        <v>223</v>
      </c>
      <c r="E7" s="23">
        <v>7.22E-2</v>
      </c>
      <c r="F7" s="20">
        <v>0.16</v>
      </c>
      <c r="G7" s="19">
        <v>35.340000000000003</v>
      </c>
      <c r="H7" s="20">
        <v>38</v>
      </c>
      <c r="I7" s="19">
        <f t="shared" si="4"/>
        <v>0.93</v>
      </c>
      <c r="J7" s="20">
        <f t="shared" si="0"/>
        <v>0.76</v>
      </c>
      <c r="K7" s="19">
        <f t="shared" si="1"/>
        <v>116.66</v>
      </c>
      <c r="L7" s="19">
        <f t="shared" si="2"/>
        <v>124.66</v>
      </c>
      <c r="M7" s="19">
        <f t="shared" si="3"/>
        <v>-35.340000000000003</v>
      </c>
      <c r="N7" s="19"/>
      <c r="O7" s="19"/>
    </row>
    <row r="8" spans="1:15" ht="20" customHeight="1" x14ac:dyDescent="0.15">
      <c r="A8" s="18" t="s">
        <v>38</v>
      </c>
      <c r="B8" s="18" t="s">
        <v>29</v>
      </c>
      <c r="C8" s="20">
        <v>204</v>
      </c>
      <c r="D8" s="20">
        <v>11</v>
      </c>
      <c r="E8" s="23">
        <v>5.3900000000000003E-2</v>
      </c>
      <c r="F8" s="20">
        <v>0.14000000000000001</v>
      </c>
      <c r="G8" s="19">
        <v>1.49</v>
      </c>
      <c r="H8" s="20">
        <v>3</v>
      </c>
      <c r="I8" s="19">
        <f t="shared" si="4"/>
        <v>0.49666666666666665</v>
      </c>
      <c r="J8" s="20">
        <f t="shared" si="0"/>
        <v>0.06</v>
      </c>
      <c r="K8" s="19">
        <f t="shared" si="1"/>
        <v>10.51</v>
      </c>
      <c r="L8" s="19">
        <f t="shared" si="2"/>
        <v>18.510000000000002</v>
      </c>
      <c r="M8" s="19">
        <f t="shared" si="3"/>
        <v>-1.49</v>
      </c>
      <c r="N8" s="19"/>
      <c r="O8" s="19"/>
    </row>
    <row r="9" spans="1:15" ht="20" customHeight="1" x14ac:dyDescent="0.15">
      <c r="A9" s="18" t="s">
        <v>40</v>
      </c>
      <c r="B9" s="18" t="s">
        <v>23</v>
      </c>
      <c r="C9" s="22">
        <v>1964</v>
      </c>
      <c r="D9" s="20">
        <v>151</v>
      </c>
      <c r="E9" s="23">
        <v>7.6899999999999996E-2</v>
      </c>
      <c r="F9" s="20">
        <v>0.1</v>
      </c>
      <c r="G9" s="19">
        <v>14.68</v>
      </c>
      <c r="H9" s="20">
        <v>16</v>
      </c>
      <c r="I9" s="19">
        <f t="shared" si="4"/>
        <v>0.91749999999999998</v>
      </c>
      <c r="J9" s="20">
        <f t="shared" si="0"/>
        <v>0.32</v>
      </c>
      <c r="K9" s="19">
        <f t="shared" si="1"/>
        <v>49.32</v>
      </c>
      <c r="L9" s="19">
        <f t="shared" si="2"/>
        <v>45.32</v>
      </c>
      <c r="M9" s="19">
        <f t="shared" si="3"/>
        <v>-14.68</v>
      </c>
      <c r="N9" s="19"/>
      <c r="O9" s="19"/>
    </row>
    <row r="10" spans="1:15" ht="20" customHeight="1" x14ac:dyDescent="0.15">
      <c r="A10" s="18" t="s">
        <v>27</v>
      </c>
      <c r="B10" s="18" t="s">
        <v>23</v>
      </c>
      <c r="C10" s="20">
        <v>0</v>
      </c>
      <c r="D10" s="20">
        <v>0</v>
      </c>
      <c r="E10" s="18"/>
      <c r="F10" s="18"/>
      <c r="G10" s="19">
        <v>0</v>
      </c>
      <c r="H10" s="20">
        <v>0</v>
      </c>
      <c r="I10" s="19"/>
      <c r="J10" s="20">
        <f t="shared" si="0"/>
        <v>0</v>
      </c>
      <c r="K10" s="19">
        <f t="shared" si="1"/>
        <v>0</v>
      </c>
      <c r="L10" s="19">
        <f t="shared" si="2"/>
        <v>0</v>
      </c>
      <c r="M10" s="19">
        <f t="shared" si="3"/>
        <v>0</v>
      </c>
      <c r="N10" s="19"/>
      <c r="O10" s="19"/>
    </row>
    <row r="11" spans="1:15" ht="20" customHeight="1" x14ac:dyDescent="0.15">
      <c r="A11" s="18" t="s">
        <v>34</v>
      </c>
      <c r="B11" s="18" t="s">
        <v>23</v>
      </c>
      <c r="C11" s="20">
        <v>328</v>
      </c>
      <c r="D11" s="20">
        <v>11</v>
      </c>
      <c r="E11" s="23">
        <v>3.3500000000000002E-2</v>
      </c>
      <c r="F11" s="20">
        <v>0.35</v>
      </c>
      <c r="G11" s="19">
        <v>3.88</v>
      </c>
      <c r="H11" s="20">
        <v>1</v>
      </c>
      <c r="I11" s="19">
        <f t="shared" si="4"/>
        <v>3.88</v>
      </c>
      <c r="J11" s="20">
        <f t="shared" si="0"/>
        <v>0.02</v>
      </c>
      <c r="K11" s="19">
        <f t="shared" si="1"/>
        <v>0.12000000000000011</v>
      </c>
      <c r="L11" s="19">
        <f t="shared" si="2"/>
        <v>-3.88</v>
      </c>
      <c r="M11" s="19">
        <f t="shared" si="3"/>
        <v>-3.88</v>
      </c>
      <c r="N11" s="19"/>
      <c r="O11" s="19"/>
    </row>
    <row r="12" spans="1:15" ht="20" customHeight="1" x14ac:dyDescent="0.15">
      <c r="A12" s="18" t="s">
        <v>42</v>
      </c>
      <c r="B12" s="18" t="s">
        <v>29</v>
      </c>
      <c r="C12" s="20">
        <v>0</v>
      </c>
      <c r="D12" s="20">
        <v>0</v>
      </c>
      <c r="E12" s="18"/>
      <c r="F12" s="18"/>
      <c r="G12" s="19">
        <v>0</v>
      </c>
      <c r="H12" s="20">
        <v>0</v>
      </c>
      <c r="I12" s="19"/>
      <c r="J12" s="20">
        <f t="shared" si="0"/>
        <v>0</v>
      </c>
      <c r="K12" s="19">
        <f t="shared" si="1"/>
        <v>0</v>
      </c>
      <c r="L12" s="19">
        <f t="shared" si="2"/>
        <v>0</v>
      </c>
      <c r="M12" s="19">
        <f t="shared" si="3"/>
        <v>0</v>
      </c>
      <c r="N12" s="19"/>
      <c r="O12" s="19"/>
    </row>
    <row r="13" spans="1:15" ht="20" customHeight="1" x14ac:dyDescent="0.15">
      <c r="A13" s="18" t="s">
        <v>36</v>
      </c>
      <c r="B13" s="18" t="s">
        <v>23</v>
      </c>
      <c r="C13" s="20">
        <v>393</v>
      </c>
      <c r="D13" s="20">
        <v>28</v>
      </c>
      <c r="E13" s="23">
        <v>7.1199999999999999E-2</v>
      </c>
      <c r="F13" s="20">
        <v>0.13</v>
      </c>
      <c r="G13" s="19">
        <v>3.7</v>
      </c>
      <c r="H13" s="20">
        <v>5</v>
      </c>
      <c r="I13" s="19">
        <f t="shared" si="4"/>
        <v>0.74</v>
      </c>
      <c r="J13" s="20">
        <f t="shared" si="0"/>
        <v>0.1</v>
      </c>
      <c r="K13" s="19">
        <f t="shared" si="1"/>
        <v>16.3</v>
      </c>
      <c r="L13" s="19">
        <f t="shared" si="2"/>
        <v>16.3</v>
      </c>
      <c r="M13" s="19">
        <f t="shared" si="3"/>
        <v>-3.7</v>
      </c>
      <c r="N13" s="19"/>
      <c r="O13" s="19"/>
    </row>
    <row r="14" spans="1:15" ht="20" customHeight="1" x14ac:dyDescent="0.15">
      <c r="A14" s="18" t="s">
        <v>44</v>
      </c>
      <c r="B14" s="18" t="s">
        <v>23</v>
      </c>
      <c r="C14" s="20">
        <v>163</v>
      </c>
      <c r="D14" s="20">
        <v>10</v>
      </c>
      <c r="E14" s="23">
        <v>6.13E-2</v>
      </c>
      <c r="F14" s="20">
        <v>0.17</v>
      </c>
      <c r="G14" s="19">
        <v>1.66</v>
      </c>
      <c r="H14" s="20">
        <v>1</v>
      </c>
      <c r="I14" s="19">
        <f t="shared" si="4"/>
        <v>1.66</v>
      </c>
      <c r="J14" s="20">
        <f t="shared" si="0"/>
        <v>0.02</v>
      </c>
      <c r="K14" s="19">
        <f t="shared" si="1"/>
        <v>2.34</v>
      </c>
      <c r="L14" s="19">
        <f t="shared" si="2"/>
        <v>-1.66</v>
      </c>
      <c r="M14" s="19">
        <f t="shared" si="3"/>
        <v>-1.66</v>
      </c>
      <c r="N14" s="19"/>
      <c r="O14" s="19"/>
    </row>
    <row r="15" spans="1:15" ht="20" customHeight="1" x14ac:dyDescent="0.15">
      <c r="A15" s="18" t="s">
        <v>46</v>
      </c>
      <c r="B15" s="18" t="s">
        <v>29</v>
      </c>
      <c r="C15" s="20">
        <v>0</v>
      </c>
      <c r="D15" s="20">
        <v>0</v>
      </c>
      <c r="E15" s="18"/>
      <c r="F15" s="18"/>
      <c r="G15" s="19">
        <v>0</v>
      </c>
      <c r="H15" s="20">
        <v>0</v>
      </c>
      <c r="I15" s="19"/>
      <c r="J15" s="20">
        <f t="shared" si="0"/>
        <v>0</v>
      </c>
      <c r="K15" s="19">
        <f t="shared" si="1"/>
        <v>0</v>
      </c>
      <c r="L15" s="19">
        <f t="shared" si="2"/>
        <v>0</v>
      </c>
      <c r="M15" s="19">
        <f t="shared" si="3"/>
        <v>0</v>
      </c>
      <c r="N15" s="19"/>
      <c r="O15" s="19"/>
    </row>
    <row r="16" spans="1:15" ht="20" customHeight="1" x14ac:dyDescent="0.15">
      <c r="A16" s="18" t="s">
        <v>38</v>
      </c>
      <c r="B16" s="18" t="s">
        <v>23</v>
      </c>
      <c r="C16" s="20">
        <v>52</v>
      </c>
      <c r="D16" s="20">
        <v>3</v>
      </c>
      <c r="E16" s="23">
        <v>5.7700000000000001E-2</v>
      </c>
      <c r="F16" s="20">
        <v>0.13</v>
      </c>
      <c r="G16" s="19">
        <v>0.4</v>
      </c>
      <c r="H16" s="20">
        <v>0</v>
      </c>
      <c r="I16" s="19"/>
      <c r="J16" s="20">
        <f t="shared" si="0"/>
        <v>0</v>
      </c>
      <c r="K16" s="19">
        <f t="shared" si="1"/>
        <v>-0.4</v>
      </c>
      <c r="L16" s="19">
        <f t="shared" si="2"/>
        <v>-0.4</v>
      </c>
      <c r="M16" s="19">
        <f t="shared" si="3"/>
        <v>-0.4</v>
      </c>
      <c r="N16" s="19"/>
      <c r="O16" s="19"/>
    </row>
    <row r="17" spans="1:15" ht="20" customHeight="1" x14ac:dyDescent="0.15">
      <c r="A17" s="18" t="s">
        <v>20</v>
      </c>
      <c r="B17" s="18" t="s">
        <v>29</v>
      </c>
      <c r="C17" s="20">
        <v>0</v>
      </c>
      <c r="D17" s="20">
        <v>0</v>
      </c>
      <c r="E17" s="18"/>
      <c r="F17" s="18"/>
      <c r="G17" s="19">
        <v>0</v>
      </c>
      <c r="H17" s="20">
        <v>0</v>
      </c>
      <c r="I17" s="19"/>
      <c r="J17" s="20">
        <f t="shared" si="0"/>
        <v>0</v>
      </c>
      <c r="K17" s="19">
        <f t="shared" si="1"/>
        <v>0</v>
      </c>
      <c r="L17" s="19">
        <f t="shared" si="2"/>
        <v>0</v>
      </c>
      <c r="M17" s="19">
        <f t="shared" si="3"/>
        <v>0</v>
      </c>
      <c r="N17" s="19"/>
      <c r="O17" s="19"/>
    </row>
    <row r="18" spans="1:15" ht="20" customHeight="1" x14ac:dyDescent="0.15">
      <c r="A18" s="18" t="s">
        <v>44</v>
      </c>
      <c r="B18" s="18" t="s">
        <v>29</v>
      </c>
      <c r="C18" s="20">
        <v>768</v>
      </c>
      <c r="D18" s="20">
        <v>61</v>
      </c>
      <c r="E18" s="23">
        <v>7.9399999999999998E-2</v>
      </c>
      <c r="F18" s="20">
        <v>0.12</v>
      </c>
      <c r="G18" s="19">
        <v>7.28</v>
      </c>
      <c r="H18" s="20">
        <v>12</v>
      </c>
      <c r="I18" s="19">
        <f t="shared" si="4"/>
        <v>0.60666666666666669</v>
      </c>
      <c r="J18" s="20">
        <f t="shared" si="0"/>
        <v>0.24</v>
      </c>
      <c r="K18" s="19">
        <f t="shared" si="1"/>
        <v>40.72</v>
      </c>
      <c r="L18" s="19">
        <f t="shared" si="2"/>
        <v>32.72</v>
      </c>
      <c r="M18" s="19">
        <f t="shared" si="3"/>
        <v>-7.28</v>
      </c>
      <c r="N18" s="19"/>
      <c r="O18" s="19"/>
    </row>
    <row r="19" spans="1:15" ht="20" customHeight="1" x14ac:dyDescent="0.15">
      <c r="A19" s="18" t="s">
        <v>40</v>
      </c>
      <c r="B19" s="18" t="s">
        <v>29</v>
      </c>
      <c r="C19" s="22">
        <v>12750</v>
      </c>
      <c r="D19" s="20">
        <v>781</v>
      </c>
      <c r="E19" s="23">
        <v>6.13E-2</v>
      </c>
      <c r="F19" s="20">
        <v>0.13</v>
      </c>
      <c r="G19" s="19">
        <v>104.62</v>
      </c>
      <c r="H19" s="20">
        <v>126</v>
      </c>
      <c r="I19" s="19">
        <f t="shared" si="4"/>
        <v>0.83031746031746034</v>
      </c>
      <c r="J19" s="20">
        <f t="shared" si="0"/>
        <v>2.52</v>
      </c>
      <c r="K19" s="19">
        <f t="shared" si="1"/>
        <v>399.38</v>
      </c>
      <c r="L19" s="19">
        <f t="shared" si="2"/>
        <v>395.38</v>
      </c>
      <c r="M19" s="19">
        <f t="shared" si="3"/>
        <v>295.38</v>
      </c>
      <c r="N19" s="19"/>
      <c r="O19" s="19"/>
    </row>
    <row r="20" spans="1:15" ht="20" customHeight="1" x14ac:dyDescent="0.15">
      <c r="A20" s="18" t="s">
        <v>30</v>
      </c>
      <c r="B20" s="18" t="s">
        <v>29</v>
      </c>
      <c r="C20" s="22">
        <v>8562</v>
      </c>
      <c r="D20" s="20">
        <v>617</v>
      </c>
      <c r="E20" s="23">
        <v>7.2099999999999997E-2</v>
      </c>
      <c r="F20" s="20">
        <v>0.17</v>
      </c>
      <c r="G20" s="19">
        <v>105.1</v>
      </c>
      <c r="H20" s="20">
        <v>72</v>
      </c>
      <c r="I20" s="19">
        <f t="shared" si="4"/>
        <v>1.4597222222222221</v>
      </c>
      <c r="J20" s="20">
        <f t="shared" si="0"/>
        <v>1.44</v>
      </c>
      <c r="K20" s="19">
        <f t="shared" si="1"/>
        <v>182.9</v>
      </c>
      <c r="L20" s="19">
        <f t="shared" si="2"/>
        <v>174.9</v>
      </c>
      <c r="M20" s="19">
        <f t="shared" si="3"/>
        <v>94.9</v>
      </c>
      <c r="N20" s="19"/>
      <c r="O20" s="19"/>
    </row>
    <row r="21" spans="1:15" ht="20" customHeight="1" x14ac:dyDescent="0.15">
      <c r="A21" s="18" t="s">
        <v>42</v>
      </c>
      <c r="B21" s="18" t="s">
        <v>23</v>
      </c>
      <c r="C21" s="20">
        <v>0</v>
      </c>
      <c r="D21" s="20">
        <v>0</v>
      </c>
      <c r="E21" s="18"/>
      <c r="F21" s="18"/>
      <c r="G21" s="19">
        <v>0</v>
      </c>
      <c r="H21" s="20">
        <v>0</v>
      </c>
      <c r="I21" s="19"/>
      <c r="J21" s="20">
        <f t="shared" si="0"/>
        <v>0</v>
      </c>
      <c r="K21" s="19">
        <f t="shared" si="1"/>
        <v>0</v>
      </c>
      <c r="L21" s="19">
        <f t="shared" si="2"/>
        <v>0</v>
      </c>
      <c r="M21" s="19">
        <f t="shared" si="3"/>
        <v>0</v>
      </c>
      <c r="N21" s="19"/>
      <c r="O21" s="19"/>
    </row>
    <row r="22" spans="1:15" ht="20" customHeight="1" x14ac:dyDescent="0.15">
      <c r="A22" s="18" t="s">
        <v>32</v>
      </c>
      <c r="B22" s="18" t="s">
        <v>23</v>
      </c>
      <c r="C22" s="20">
        <v>535</v>
      </c>
      <c r="D22" s="20">
        <v>38</v>
      </c>
      <c r="E22" s="23">
        <v>7.0999999999999994E-2</v>
      </c>
      <c r="F22" s="20">
        <v>0.16</v>
      </c>
      <c r="G22" s="19">
        <v>5.89</v>
      </c>
      <c r="H22" s="20">
        <v>6</v>
      </c>
      <c r="I22" s="19">
        <f t="shared" si="4"/>
        <v>0.98166666666666658</v>
      </c>
      <c r="J22" s="20">
        <f t="shared" si="0"/>
        <v>0.12</v>
      </c>
      <c r="K22" s="19">
        <f t="shared" si="1"/>
        <v>18.11</v>
      </c>
      <c r="L22" s="19">
        <f t="shared" si="2"/>
        <v>14.11</v>
      </c>
      <c r="M22" s="19">
        <f t="shared" si="3"/>
        <v>-5.89</v>
      </c>
      <c r="N22" s="19"/>
      <c r="O22" s="19"/>
    </row>
    <row r="23" spans="1:15" ht="20" customHeight="1" x14ac:dyDescent="0.15">
      <c r="A23" s="18" t="s">
        <v>46</v>
      </c>
      <c r="B23" s="18" t="s">
        <v>23</v>
      </c>
      <c r="C23" s="20">
        <v>0</v>
      </c>
      <c r="D23" s="20">
        <v>0</v>
      </c>
      <c r="E23" s="18"/>
      <c r="F23" s="18"/>
      <c r="G23" s="19">
        <v>0</v>
      </c>
      <c r="H23" s="20">
        <v>0</v>
      </c>
      <c r="I23" s="19"/>
      <c r="J23" s="20">
        <f t="shared" si="0"/>
        <v>0</v>
      </c>
      <c r="K23" s="19">
        <f t="shared" si="1"/>
        <v>0</v>
      </c>
      <c r="L23" s="19">
        <f t="shared" si="2"/>
        <v>0</v>
      </c>
      <c r="M23" s="19">
        <f t="shared" si="3"/>
        <v>0</v>
      </c>
      <c r="N23" s="19"/>
      <c r="O23" s="19"/>
    </row>
    <row r="24" spans="1:15" ht="20" customHeight="1" x14ac:dyDescent="0.15">
      <c r="A24" s="25"/>
      <c r="B24" s="25"/>
      <c r="C24" s="21">
        <f>SUM(Table13[Impressions])</f>
        <v>34749</v>
      </c>
      <c r="D24" s="21">
        <f>SUM(Table13[Views])</f>
        <v>2399</v>
      </c>
      <c r="E24" s="26"/>
      <c r="G24" s="27">
        <f>SUM(Table13[Cost])</f>
        <v>364.59999999999997</v>
      </c>
      <c r="H24" s="21">
        <f>SUM(Table13[Clicks])</f>
        <v>350</v>
      </c>
      <c r="I24" s="27"/>
      <c r="J24" s="21"/>
      <c r="K24" s="27">
        <f>SUM(Table13[Profit 1 (projected)])</f>
        <v>1035.3999999999999</v>
      </c>
      <c r="L24" s="27">
        <f>SUM(Table13[Profit 2 (projected)])</f>
        <v>1015.4</v>
      </c>
      <c r="M24" s="27">
        <f>SUM(Table13[Profit 3 (projected)])</f>
        <v>235.40000000000003</v>
      </c>
      <c r="N24" s="19"/>
      <c r="O24" s="27"/>
    </row>
  </sheetData>
  <pageMargins left="1" right="1" top="1" bottom="1" header="0.25" footer="0.25"/>
  <pageSetup orientation="portrait"/>
  <headerFooter>
    <oddFooter>&amp;C&amp;"Helvetica Neue,Regular"&amp;12&amp;K000000&amp;P</oddFooter>
  </headerFooter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Managed_placements_raw</vt:lpstr>
      <vt:lpstr>Managed Placements Report Clean</vt:lpstr>
      <vt:lpstr>Managed Placements Report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Dena Coduri</cp:lastModifiedBy>
  <dcterms:modified xsi:type="dcterms:W3CDTF">2021-09-21T19:46:05Z</dcterms:modified>
</cp:coreProperties>
</file>