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.oliver\Desktop\BEOpt\"/>
    </mc:Choice>
  </mc:AlternateContent>
  <bookViews>
    <workbookView xWindow="0" yWindow="0" windowWidth="15750" windowHeight="7620"/>
  </bookViews>
  <sheets>
    <sheet name="US_State_Electricity_Generation" sheetId="1" r:id="rId1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2" i="1"/>
  <c r="N3" i="1"/>
  <c r="O3" i="1"/>
  <c r="P3" i="1"/>
  <c r="N4" i="1"/>
  <c r="T4" i="1" s="1"/>
  <c r="W4" i="1" s="1"/>
  <c r="O4" i="1"/>
  <c r="P4" i="1"/>
  <c r="N5" i="1"/>
  <c r="O5" i="1"/>
  <c r="U5" i="1" s="1"/>
  <c r="P5" i="1"/>
  <c r="N6" i="1"/>
  <c r="O6" i="1"/>
  <c r="P6" i="1"/>
  <c r="N7" i="1"/>
  <c r="O7" i="1"/>
  <c r="P7" i="1"/>
  <c r="N8" i="1"/>
  <c r="T8" i="1" s="1"/>
  <c r="O8" i="1"/>
  <c r="P8" i="1"/>
  <c r="N9" i="1"/>
  <c r="O9" i="1"/>
  <c r="U9" i="1" s="1"/>
  <c r="W9" i="1" s="1"/>
  <c r="P9" i="1"/>
  <c r="N10" i="1"/>
  <c r="O10" i="1"/>
  <c r="P10" i="1"/>
  <c r="V10" i="1" s="1"/>
  <c r="N11" i="1"/>
  <c r="O11" i="1"/>
  <c r="P11" i="1"/>
  <c r="N12" i="1"/>
  <c r="O12" i="1"/>
  <c r="P12" i="1"/>
  <c r="N13" i="1"/>
  <c r="O13" i="1"/>
  <c r="U13" i="1" s="1"/>
  <c r="W13" i="1" s="1"/>
  <c r="P13" i="1"/>
  <c r="N14" i="1"/>
  <c r="O14" i="1"/>
  <c r="P14" i="1"/>
  <c r="V14" i="1" s="1"/>
  <c r="N15" i="1"/>
  <c r="O15" i="1"/>
  <c r="P15" i="1"/>
  <c r="N16" i="1"/>
  <c r="T16" i="1" s="1"/>
  <c r="W16" i="1" s="1"/>
  <c r="O16" i="1"/>
  <c r="P16" i="1"/>
  <c r="N17" i="1"/>
  <c r="O17" i="1"/>
  <c r="P17" i="1"/>
  <c r="N18" i="1"/>
  <c r="O18" i="1"/>
  <c r="P18" i="1"/>
  <c r="V18" i="1" s="1"/>
  <c r="N19" i="1"/>
  <c r="O19" i="1"/>
  <c r="P19" i="1"/>
  <c r="N20" i="1"/>
  <c r="T20" i="1" s="1"/>
  <c r="W20" i="1" s="1"/>
  <c r="O20" i="1"/>
  <c r="P20" i="1"/>
  <c r="N21" i="1"/>
  <c r="O21" i="1"/>
  <c r="U21" i="1" s="1"/>
  <c r="W21" i="1" s="1"/>
  <c r="P21" i="1"/>
  <c r="N22" i="1"/>
  <c r="O22" i="1"/>
  <c r="P22" i="1"/>
  <c r="N23" i="1"/>
  <c r="O23" i="1"/>
  <c r="P23" i="1"/>
  <c r="N24" i="1"/>
  <c r="T24" i="1" s="1"/>
  <c r="O24" i="1"/>
  <c r="P24" i="1"/>
  <c r="N25" i="1"/>
  <c r="O25" i="1"/>
  <c r="U25" i="1" s="1"/>
  <c r="W25" i="1" s="1"/>
  <c r="P25" i="1"/>
  <c r="N26" i="1"/>
  <c r="O26" i="1"/>
  <c r="P26" i="1"/>
  <c r="V26" i="1" s="1"/>
  <c r="N27" i="1"/>
  <c r="O27" i="1"/>
  <c r="P27" i="1"/>
  <c r="N28" i="1"/>
  <c r="O28" i="1"/>
  <c r="P28" i="1"/>
  <c r="N29" i="1"/>
  <c r="O29" i="1"/>
  <c r="U29" i="1" s="1"/>
  <c r="W29" i="1" s="1"/>
  <c r="P29" i="1"/>
  <c r="N30" i="1"/>
  <c r="O30" i="1"/>
  <c r="P30" i="1"/>
  <c r="V30" i="1" s="1"/>
  <c r="N31" i="1"/>
  <c r="O31" i="1"/>
  <c r="P31" i="1"/>
  <c r="N32" i="1"/>
  <c r="T32" i="1" s="1"/>
  <c r="W32" i="1" s="1"/>
  <c r="O32" i="1"/>
  <c r="P32" i="1"/>
  <c r="N33" i="1"/>
  <c r="O33" i="1"/>
  <c r="P33" i="1"/>
  <c r="N34" i="1"/>
  <c r="O34" i="1"/>
  <c r="P34" i="1"/>
  <c r="V34" i="1" s="1"/>
  <c r="N35" i="1"/>
  <c r="O35" i="1"/>
  <c r="P35" i="1"/>
  <c r="N36" i="1"/>
  <c r="T36" i="1" s="1"/>
  <c r="W36" i="1" s="1"/>
  <c r="O36" i="1"/>
  <c r="P36" i="1"/>
  <c r="N37" i="1"/>
  <c r="O37" i="1"/>
  <c r="U37" i="1" s="1"/>
  <c r="P37" i="1"/>
  <c r="N38" i="1"/>
  <c r="O38" i="1"/>
  <c r="P38" i="1"/>
  <c r="N39" i="1"/>
  <c r="O39" i="1"/>
  <c r="P39" i="1"/>
  <c r="N40" i="1"/>
  <c r="T40" i="1" s="1"/>
  <c r="O40" i="1"/>
  <c r="P40" i="1"/>
  <c r="N41" i="1"/>
  <c r="O41" i="1"/>
  <c r="U41" i="1" s="1"/>
  <c r="W41" i="1" s="1"/>
  <c r="P41" i="1"/>
  <c r="N42" i="1"/>
  <c r="O42" i="1"/>
  <c r="P42" i="1"/>
  <c r="V42" i="1" s="1"/>
  <c r="N43" i="1"/>
  <c r="O43" i="1"/>
  <c r="P43" i="1"/>
  <c r="N44" i="1"/>
  <c r="O44" i="1"/>
  <c r="P44" i="1"/>
  <c r="N45" i="1"/>
  <c r="O45" i="1"/>
  <c r="U45" i="1" s="1"/>
  <c r="W45" i="1" s="1"/>
  <c r="P45" i="1"/>
  <c r="N46" i="1"/>
  <c r="O46" i="1"/>
  <c r="P46" i="1"/>
  <c r="V46" i="1" s="1"/>
  <c r="N47" i="1"/>
  <c r="O47" i="1"/>
  <c r="P47" i="1"/>
  <c r="N48" i="1"/>
  <c r="T48" i="1" s="1"/>
  <c r="W48" i="1" s="1"/>
  <c r="O48" i="1"/>
  <c r="P48" i="1"/>
  <c r="N49" i="1"/>
  <c r="O49" i="1"/>
  <c r="P49" i="1"/>
  <c r="N50" i="1"/>
  <c r="O50" i="1"/>
  <c r="P50" i="1"/>
  <c r="V50" i="1" s="1"/>
  <c r="N51" i="1"/>
  <c r="O51" i="1"/>
  <c r="P51" i="1"/>
  <c r="N52" i="1"/>
  <c r="T52" i="1" s="1"/>
  <c r="W52" i="1" s="1"/>
  <c r="AA52" i="1" s="1"/>
  <c r="O52" i="1"/>
  <c r="P52" i="1"/>
  <c r="N53" i="1"/>
  <c r="O53" i="1"/>
  <c r="P53" i="1"/>
  <c r="P2" i="1"/>
  <c r="O2" i="1"/>
  <c r="N2" i="1"/>
  <c r="T53" i="1"/>
  <c r="V6" i="1"/>
  <c r="T12" i="1"/>
  <c r="U17" i="1"/>
  <c r="W17" i="1" s="1"/>
  <c r="V22" i="1"/>
  <c r="T28" i="1"/>
  <c r="U33" i="1"/>
  <c r="W33" i="1" s="1"/>
  <c r="V38" i="1"/>
  <c r="T44" i="1"/>
  <c r="U49" i="1"/>
  <c r="W49" i="1" s="1"/>
  <c r="K53" i="1"/>
  <c r="L53" i="1"/>
  <c r="M53" i="1"/>
  <c r="S53" i="1"/>
  <c r="T3" i="1"/>
  <c r="U3" i="1"/>
  <c r="V3" i="1"/>
  <c r="U4" i="1"/>
  <c r="V4" i="1"/>
  <c r="T5" i="1"/>
  <c r="W5" i="1" s="1"/>
  <c r="V5" i="1"/>
  <c r="T6" i="1"/>
  <c r="U6" i="1"/>
  <c r="T7" i="1"/>
  <c r="U7" i="1"/>
  <c r="V7" i="1"/>
  <c r="U8" i="1"/>
  <c r="V8" i="1"/>
  <c r="T9" i="1"/>
  <c r="V9" i="1"/>
  <c r="T10" i="1"/>
  <c r="U10" i="1"/>
  <c r="T11" i="1"/>
  <c r="W11" i="1" s="1"/>
  <c r="U11" i="1"/>
  <c r="V11" i="1"/>
  <c r="U12" i="1"/>
  <c r="V12" i="1"/>
  <c r="T13" i="1"/>
  <c r="V13" i="1"/>
  <c r="T14" i="1"/>
  <c r="U14" i="1"/>
  <c r="T15" i="1"/>
  <c r="W15" i="1" s="1"/>
  <c r="U15" i="1"/>
  <c r="V15" i="1"/>
  <c r="U16" i="1"/>
  <c r="V16" i="1"/>
  <c r="T17" i="1"/>
  <c r="V17" i="1"/>
  <c r="T18" i="1"/>
  <c r="U18" i="1"/>
  <c r="T19" i="1"/>
  <c r="U19" i="1"/>
  <c r="V19" i="1"/>
  <c r="U20" i="1"/>
  <c r="V20" i="1"/>
  <c r="T21" i="1"/>
  <c r="V21" i="1"/>
  <c r="T22" i="1"/>
  <c r="U22" i="1"/>
  <c r="T23" i="1"/>
  <c r="U23" i="1"/>
  <c r="V23" i="1"/>
  <c r="U24" i="1"/>
  <c r="V24" i="1"/>
  <c r="T25" i="1"/>
  <c r="V25" i="1"/>
  <c r="T26" i="1"/>
  <c r="U26" i="1"/>
  <c r="T27" i="1"/>
  <c r="W27" i="1" s="1"/>
  <c r="U27" i="1"/>
  <c r="V27" i="1"/>
  <c r="U28" i="1"/>
  <c r="V28" i="1"/>
  <c r="T29" i="1"/>
  <c r="V29" i="1"/>
  <c r="T30" i="1"/>
  <c r="U30" i="1"/>
  <c r="T31" i="1"/>
  <c r="W31" i="1" s="1"/>
  <c r="U31" i="1"/>
  <c r="V31" i="1"/>
  <c r="U32" i="1"/>
  <c r="V32" i="1"/>
  <c r="T33" i="1"/>
  <c r="V33" i="1"/>
  <c r="T34" i="1"/>
  <c r="U34" i="1"/>
  <c r="T35" i="1"/>
  <c r="U35" i="1"/>
  <c r="V35" i="1"/>
  <c r="U36" i="1"/>
  <c r="V36" i="1"/>
  <c r="T37" i="1"/>
  <c r="W37" i="1" s="1"/>
  <c r="V37" i="1"/>
  <c r="T38" i="1"/>
  <c r="U38" i="1"/>
  <c r="T39" i="1"/>
  <c r="U39" i="1"/>
  <c r="V39" i="1"/>
  <c r="U40" i="1"/>
  <c r="V40" i="1"/>
  <c r="T41" i="1"/>
  <c r="V41" i="1"/>
  <c r="T42" i="1"/>
  <c r="U42" i="1"/>
  <c r="T43" i="1"/>
  <c r="W43" i="1" s="1"/>
  <c r="U43" i="1"/>
  <c r="V43" i="1"/>
  <c r="U44" i="1"/>
  <c r="V44" i="1"/>
  <c r="T45" i="1"/>
  <c r="V45" i="1"/>
  <c r="T46" i="1"/>
  <c r="U46" i="1"/>
  <c r="T47" i="1"/>
  <c r="W47" i="1" s="1"/>
  <c r="U47" i="1"/>
  <c r="V47" i="1"/>
  <c r="U48" i="1"/>
  <c r="V48" i="1"/>
  <c r="T49" i="1"/>
  <c r="V49" i="1"/>
  <c r="T50" i="1"/>
  <c r="U50" i="1"/>
  <c r="T51" i="1"/>
  <c r="U51" i="1"/>
  <c r="V51" i="1"/>
  <c r="U52" i="1"/>
  <c r="V52" i="1"/>
  <c r="U2" i="1"/>
  <c r="V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L2" i="1"/>
  <c r="K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M2" i="1"/>
  <c r="W28" i="1" l="1"/>
  <c r="W12" i="1"/>
  <c r="W39" i="1"/>
  <c r="W23" i="1"/>
  <c r="AA23" i="1" s="1"/>
  <c r="W7" i="1"/>
  <c r="W51" i="1"/>
  <c r="W42" i="1"/>
  <c r="W35" i="1"/>
  <c r="Z35" i="1" s="1"/>
  <c r="W26" i="1"/>
  <c r="W19" i="1"/>
  <c r="W10" i="1"/>
  <c r="W3" i="1"/>
  <c r="Z3" i="1" s="1"/>
  <c r="W44" i="1"/>
  <c r="Z49" i="1"/>
  <c r="AA49" i="1"/>
  <c r="Z29" i="1"/>
  <c r="AA29" i="1"/>
  <c r="Z25" i="1"/>
  <c r="AA25" i="1"/>
  <c r="Z9" i="1"/>
  <c r="AA9" i="1"/>
  <c r="Z45" i="1"/>
  <c r="AA45" i="1"/>
  <c r="Z33" i="1"/>
  <c r="AA33" i="1"/>
  <c r="Z17" i="1"/>
  <c r="AA17" i="1"/>
  <c r="Z41" i="1"/>
  <c r="AA41" i="1"/>
  <c r="Z13" i="1"/>
  <c r="AA13" i="1"/>
  <c r="Z51" i="1"/>
  <c r="AA51" i="1"/>
  <c r="AA44" i="1"/>
  <c r="Z44" i="1"/>
  <c r="AA36" i="1"/>
  <c r="Z36" i="1"/>
  <c r="AA16" i="1"/>
  <c r="Z16" i="1"/>
  <c r="AA12" i="1"/>
  <c r="Z12" i="1"/>
  <c r="AA4" i="1"/>
  <c r="Z4" i="1"/>
  <c r="Z47" i="1"/>
  <c r="AA47" i="1"/>
  <c r="W38" i="1"/>
  <c r="Z31" i="1"/>
  <c r="AA31" i="1"/>
  <c r="W22" i="1"/>
  <c r="Z15" i="1"/>
  <c r="AA15" i="1"/>
  <c r="W6" i="1"/>
  <c r="Z52" i="1"/>
  <c r="Z19" i="1"/>
  <c r="AA19" i="1"/>
  <c r="AA10" i="1"/>
  <c r="Z10" i="1"/>
  <c r="Z37" i="1"/>
  <c r="AA37" i="1"/>
  <c r="Z5" i="1"/>
  <c r="AA5" i="1"/>
  <c r="AA48" i="1"/>
  <c r="Z48" i="1"/>
  <c r="AA32" i="1"/>
  <c r="Z32" i="1"/>
  <c r="W24" i="1"/>
  <c r="W8" i="1"/>
  <c r="W50" i="1"/>
  <c r="Z43" i="1"/>
  <c r="AA43" i="1"/>
  <c r="W34" i="1"/>
  <c r="Z27" i="1"/>
  <c r="AA27" i="1"/>
  <c r="W18" i="1"/>
  <c r="Z11" i="1"/>
  <c r="AA11" i="1"/>
  <c r="AA42" i="1"/>
  <c r="Z42" i="1"/>
  <c r="AA26" i="1"/>
  <c r="Z26" i="1"/>
  <c r="AA3" i="1"/>
  <c r="Z21" i="1"/>
  <c r="AA21" i="1"/>
  <c r="W40" i="1"/>
  <c r="AA28" i="1"/>
  <c r="Z28" i="1"/>
  <c r="AA20" i="1"/>
  <c r="Z20" i="1"/>
  <c r="W46" i="1"/>
  <c r="Z39" i="1"/>
  <c r="AA39" i="1"/>
  <c r="W30" i="1"/>
  <c r="Z23" i="1"/>
  <c r="W14" i="1"/>
  <c r="Z7" i="1"/>
  <c r="AA7" i="1"/>
  <c r="V53" i="1"/>
  <c r="U53" i="1"/>
  <c r="W2" i="1"/>
  <c r="AA2" i="1" s="1"/>
  <c r="Z2" i="1"/>
  <c r="W53" i="1"/>
  <c r="AA53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2" i="1"/>
  <c r="AA35" i="1" l="1"/>
  <c r="AA8" i="1"/>
  <c r="Z8" i="1"/>
  <c r="AA46" i="1"/>
  <c r="Z46" i="1"/>
  <c r="AA18" i="1"/>
  <c r="Z18" i="1"/>
  <c r="AA24" i="1"/>
  <c r="Z24" i="1"/>
  <c r="AA38" i="1"/>
  <c r="Z38" i="1"/>
  <c r="AA34" i="1"/>
  <c r="Z34" i="1"/>
  <c r="AA30" i="1"/>
  <c r="Z30" i="1"/>
  <c r="AA40" i="1"/>
  <c r="Z40" i="1"/>
  <c r="AA22" i="1"/>
  <c r="Z22" i="1"/>
  <c r="AA14" i="1"/>
  <c r="Z14" i="1"/>
  <c r="AA50" i="1"/>
  <c r="Z50" i="1"/>
  <c r="AA6" i="1"/>
  <c r="Z6" i="1"/>
  <c r="Z53" i="1"/>
</calcChain>
</file>

<file path=xl/sharedStrings.xml><?xml version="1.0" encoding="utf-8"?>
<sst xmlns="http://schemas.openxmlformats.org/spreadsheetml/2006/main" count="80" uniqueCount="80">
  <si>
    <t>STATE</t>
  </si>
  <si>
    <t>NUCLEAR (%)</t>
  </si>
  <si>
    <t>COAL (%)</t>
  </si>
  <si>
    <t>NATURAL GAS (%)</t>
  </si>
  <si>
    <t>PETROLEUM (%)</t>
  </si>
  <si>
    <t>HYDRO (%)</t>
  </si>
  <si>
    <t>GEOTHERMAL (%)</t>
  </si>
  <si>
    <t>SOLAR - PV (%)</t>
  </si>
  <si>
    <t>WIND (%)</t>
  </si>
  <si>
    <t>BIOMASS AND OTHER (%)</t>
  </si>
  <si>
    <t>efficiency_coal</t>
  </si>
  <si>
    <t>efficiency_ng</t>
  </si>
  <si>
    <t>efficiency_oil</t>
  </si>
  <si>
    <t>cop</t>
  </si>
  <si>
    <t>hp_emissions</t>
  </si>
  <si>
    <t>furnace</t>
  </si>
  <si>
    <t>fur_emissions</t>
  </si>
  <si>
    <t>difference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</si>
  <si>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</si>
  <si>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</si>
  <si>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</si>
  <si>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</si>
  <si>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</si>
  <si>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</si>
  <si>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</si>
  <si>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</si>
  <si>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</si>
  <si>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</si>
  <si>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</si>
  <si>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</si>
  <si>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</si>
  <si>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</si>
  <si>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</si>
  <si>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Iowa1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</si>
  <si>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</si>
  <si>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</si>
  <si>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</si>
  <si>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</si>
  <si>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</si>
  <si>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</si>
  <si>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</si>
  <si>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</si>
  <si>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</si>
  <si>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</si>
  <si>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</si>
  <si>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</si>
  <si>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</si>
  <si>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</si>
  <si>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</si>
  <si>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</si>
  <si>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York2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</si>
  <si>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</si>
  <si>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</si>
  <si>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</si>
  <si>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</si>
  <si>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</si>
  <si>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</si>
  <si>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</si>
  <si>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</si>
  <si>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</si>
  <si>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</si>
  <si>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</si>
  <si>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</si>
  <si>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</si>
  <si>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</si>
  <si>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</si>
  <si>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</si>
  <si>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</si>
  <si>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</si>
  <si>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primary_energy_coal (MMBtu electricity / MMBtu heat)</t>
  </si>
  <si>
    <t>primary_energy_ng (MMBtu electricity / MMBtu heat)</t>
  </si>
  <si>
    <t>primary_energy_oil (MMBtu electricity / MMBtu heat)</t>
  </si>
  <si>
    <t>emissions_coal (kg CO2 / MMBtu electricity)</t>
  </si>
  <si>
    <t>emissions_ng (kg CO2 / MMBtu electricity)</t>
  </si>
  <si>
    <t>emissions_oil (kg CO2 / MMBtu electricity)</t>
  </si>
  <si>
    <t>emissions_coal (kg CO2 / MM Btu heat)</t>
  </si>
  <si>
    <t>emissions_ng (kg CO2 / MM Btu heat)</t>
  </si>
  <si>
    <t>emissions_oil (kg CO2 / MM Btu heat)</t>
  </si>
  <si>
    <t>total_emissions (kg CO2 / MM Btu heat)</t>
  </si>
  <si>
    <t>US aveage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</si>
</sst>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RowHeight="15" x14ac:dyDescent="0.25"/>
  <cols>
    <col min="11" max="11" width="14.42578125" bestFit="1" customWidth="1"/>
    <col min="12" max="12" width="12.85546875" bestFit="1" customWidth="1"/>
    <col min="13" max="13" width="13.140625" bestFit="1" customWidth="1"/>
    <col min="14" max="14" width="19.85546875" bestFit="1" customWidth="1"/>
    <col min="15" max="15" width="18.42578125" bestFit="1" customWidth="1"/>
    <col min="16" max="16" width="18.5703125" bestFit="1" customWidth="1"/>
    <col min="17" max="19" width="18.5703125" customWidth="1"/>
    <col min="23" max="23" width="36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</row>
    <row r="2" spans="1:34" x14ac:dyDescent="0.25">
      <c r="A2" t="s">
        <v>18</v>
      </c>
      <c r="B2">
        <v>32</v>
      </c>
      <c r="C2">
        <v>16</v>
      </c>
      <c r="D2">
        <v>40.5</v>
      </c>
      <c r="E2">
        <v>0</v>
      </c>
      <c r="F2">
        <v>8.8000000000000007</v>
      </c>
      <c r="G2">
        <v>0</v>
      </c>
      <c r="H2">
        <v>0.3</v>
      </c>
      <c r="I2">
        <v>0</v>
      </c>
      <c r="J2">
        <v>2.5</v>
      </c>
      <c r="K2">
        <f t="shared" ref="K2:K53" si="0">3412/10655</f>
        <v>0.32022524636320976</v>
      </c>
      <c r="L2">
        <f t="shared" ref="L2:L53" si="1">3412/7731</f>
        <v>0.44134005950071142</v>
      </c>
      <c r="M2">
        <f>3412/11259</f>
        <v>0.30304645172750688</v>
      </c>
      <c r="N2">
        <f>C2/K2/100/0.95</f>
        <v>0.52594557907077188</v>
      </c>
      <c r="O2">
        <f>D2/L2/100/0.95</f>
        <v>0.96595761090886656</v>
      </c>
      <c r="P2">
        <f>E2/M2/100/0.95</f>
        <v>0</v>
      </c>
      <c r="Q2">
        <v>95.63</v>
      </c>
      <c r="R2">
        <v>52.91</v>
      </c>
      <c r="S2">
        <f>(74.14+75.09)/2</f>
        <v>74.615000000000009</v>
      </c>
      <c r="T2">
        <f>N2*Q2</f>
        <v>50.296175726537911</v>
      </c>
      <c r="U2">
        <f t="shared" ref="U2:V2" si="2">O2*R2</f>
        <v>51.108817193188123</v>
      </c>
      <c r="V2">
        <f t="shared" si="2"/>
        <v>0</v>
      </c>
      <c r="W2">
        <f>SUM(T2:V2)</f>
        <v>101.40499291972603</v>
      </c>
      <c r="X2">
        <v>26.77</v>
      </c>
      <c r="Y2">
        <v>21.94</v>
      </c>
      <c r="Z2">
        <f>W2*X2/1000</f>
        <v>2.7146116604610655</v>
      </c>
      <c r="AA2">
        <f>Y2*W2/1000</f>
        <v>2.2248255446587892</v>
      </c>
      <c r="AB2">
        <v>112.3</v>
      </c>
      <c r="AC2">
        <f>AB2*52.91/1000</f>
        <v>5.9417929999999997</v>
      </c>
      <c r="AD2">
        <v>1.57</v>
      </c>
      <c r="AE2">
        <v>64.427694549999998</v>
      </c>
      <c r="AF2">
        <v>0.7</v>
      </c>
      <c r="AG2">
        <v>75.585714289999999</v>
      </c>
      <c r="AH2">
        <f>AG2-AE2</f>
        <v>11.15801974</v>
      </c>
    </row>
    <row r="3" spans="1:34" x14ac:dyDescent="0.25">
      <c r="A3" t="s">
        <v>19</v>
      </c>
      <c r="B3">
        <v>0</v>
      </c>
      <c r="C3">
        <v>12.6</v>
      </c>
      <c r="D3">
        <v>37.6</v>
      </c>
      <c r="E3">
        <v>16</v>
      </c>
      <c r="F3">
        <v>30.5</v>
      </c>
      <c r="G3">
        <v>0</v>
      </c>
      <c r="H3">
        <v>0</v>
      </c>
      <c r="I3">
        <v>2.8</v>
      </c>
      <c r="J3">
        <v>0.6</v>
      </c>
      <c r="K3">
        <f t="shared" si="0"/>
        <v>0.32022524636320976</v>
      </c>
      <c r="L3">
        <f t="shared" si="1"/>
        <v>0.44134005950071142</v>
      </c>
      <c r="M3">
        <f t="shared" ref="M3:M53" si="3">3412/11259</f>
        <v>0.30304645172750688</v>
      </c>
      <c r="N3">
        <f t="shared" ref="N3:N53" si="4">C3/K3/100/0.95</f>
        <v>0.41418214351823285</v>
      </c>
      <c r="O3">
        <f t="shared" ref="O3:O53" si="5">D3/L3/100/0.95</f>
        <v>0.8967902758067503</v>
      </c>
      <c r="P3">
        <f t="shared" ref="P3:P53" si="6">E3/M3/100/0.95</f>
        <v>0.5557598568519776</v>
      </c>
      <c r="Q3">
        <v>95.63</v>
      </c>
      <c r="R3">
        <v>52.91</v>
      </c>
      <c r="S3">
        <f t="shared" ref="S3:S53" si="7">(74.14+75.09)/2</f>
        <v>74.615000000000009</v>
      </c>
      <c r="T3">
        <f t="shared" ref="T3:T52" si="8">N3*Q3</f>
        <v>39.608238384648608</v>
      </c>
      <c r="U3">
        <f t="shared" ref="U3:U52" si="9">O3*R3</f>
        <v>47.449173492935152</v>
      </c>
      <c r="V3">
        <f t="shared" ref="V3:V52" si="10">P3*S3</f>
        <v>41.468021719010316</v>
      </c>
      <c r="W3">
        <f t="shared" ref="W3:W52" si="11">SUM(T3:V3)</f>
        <v>128.52543359659407</v>
      </c>
      <c r="X3">
        <v>26.77</v>
      </c>
      <c r="Y3">
        <v>21.94</v>
      </c>
      <c r="Z3">
        <f t="shared" ref="Z3:Z52" si="12">W3*X3/1000</f>
        <v>3.440625857380823</v>
      </c>
      <c r="AA3">
        <f t="shared" ref="AA3:AA52" si="13">Y3*W3/1000</f>
        <v>2.819848013109274</v>
      </c>
      <c r="AB3">
        <v>112.3</v>
      </c>
      <c r="AC3">
        <f t="shared" ref="AC3:AC53" si="14">AB3*52.91/1000</f>
        <v>5.9417929999999997</v>
      </c>
      <c r="AD3">
        <v>1.57</v>
      </c>
      <c r="AE3">
        <v>108.005396</v>
      </c>
      <c r="AF3">
        <v>0.7</v>
      </c>
      <c r="AG3">
        <v>75.585714289999999</v>
      </c>
      <c r="AH3">
        <f t="shared" ref="AH3:AH52" si="15">AG3-AE3</f>
        <v>-32.419681710000006</v>
      </c>
    </row>
    <row r="4" spans="1:34" x14ac:dyDescent="0.25">
      <c r="A4" t="s">
        <v>20</v>
      </c>
      <c r="B4">
        <v>28.8</v>
      </c>
      <c r="C4">
        <v>12.5</v>
      </c>
      <c r="D4">
        <v>46.4</v>
      </c>
      <c r="E4">
        <v>0</v>
      </c>
      <c r="F4">
        <v>5.9</v>
      </c>
      <c r="G4">
        <v>0</v>
      </c>
      <c r="H4">
        <v>5.5</v>
      </c>
      <c r="I4">
        <v>0.6</v>
      </c>
      <c r="J4">
        <v>0.2</v>
      </c>
      <c r="K4">
        <f t="shared" si="0"/>
        <v>0.32022524636320976</v>
      </c>
      <c r="L4">
        <f t="shared" si="1"/>
        <v>0.44134005950071142</v>
      </c>
      <c r="M4">
        <f t="shared" si="3"/>
        <v>0.30304645172750688</v>
      </c>
      <c r="N4">
        <f t="shared" si="4"/>
        <v>0.41089498364904059</v>
      </c>
      <c r="O4">
        <f t="shared" si="5"/>
        <v>1.1066773616338619</v>
      </c>
      <c r="P4">
        <f t="shared" si="6"/>
        <v>0</v>
      </c>
      <c r="Q4">
        <v>95.63</v>
      </c>
      <c r="R4">
        <v>52.91</v>
      </c>
      <c r="S4">
        <f t="shared" si="7"/>
        <v>74.615000000000009</v>
      </c>
      <c r="T4">
        <f t="shared" si="8"/>
        <v>39.293887286357752</v>
      </c>
      <c r="U4">
        <f t="shared" si="9"/>
        <v>58.554299204047631</v>
      </c>
      <c r="V4">
        <f t="shared" si="10"/>
        <v>0</v>
      </c>
      <c r="W4">
        <f t="shared" si="11"/>
        <v>97.848186490405382</v>
      </c>
      <c r="X4">
        <v>26.77</v>
      </c>
      <c r="Y4">
        <v>21.94</v>
      </c>
      <c r="Z4">
        <f t="shared" si="12"/>
        <v>2.6193959523481523</v>
      </c>
      <c r="AA4">
        <f t="shared" si="13"/>
        <v>2.146789211599494</v>
      </c>
      <c r="AB4">
        <v>112.3</v>
      </c>
      <c r="AC4">
        <f t="shared" si="14"/>
        <v>5.9417929999999997</v>
      </c>
      <c r="AD4">
        <v>1.57</v>
      </c>
      <c r="AE4">
        <v>62.167876450000001</v>
      </c>
      <c r="AF4">
        <v>0.7</v>
      </c>
      <c r="AG4">
        <v>75.585714289999999</v>
      </c>
      <c r="AH4">
        <f t="shared" si="15"/>
        <v>13.417837839999997</v>
      </c>
    </row>
    <row r="5" spans="1:34" x14ac:dyDescent="0.25">
      <c r="A5" t="s">
        <v>21</v>
      </c>
      <c r="B5">
        <v>28.5</v>
      </c>
      <c r="C5">
        <v>29.1</v>
      </c>
      <c r="D5">
        <v>31.8</v>
      </c>
      <c r="E5">
        <v>0.1</v>
      </c>
      <c r="F5">
        <v>8.1</v>
      </c>
      <c r="G5">
        <v>0</v>
      </c>
      <c r="H5">
        <v>0.5</v>
      </c>
      <c r="I5">
        <v>0</v>
      </c>
      <c r="J5">
        <v>1.9</v>
      </c>
      <c r="K5">
        <f t="shared" si="0"/>
        <v>0.32022524636320976</v>
      </c>
      <c r="L5">
        <f t="shared" si="1"/>
        <v>0.44134005950071142</v>
      </c>
      <c r="M5">
        <f t="shared" si="3"/>
        <v>0.30304645172750688</v>
      </c>
      <c r="N5">
        <f t="shared" si="4"/>
        <v>0.95656352193496652</v>
      </c>
      <c r="O5">
        <f t="shared" si="5"/>
        <v>0.75845560560251735</v>
      </c>
      <c r="P5">
        <f t="shared" si="6"/>
        <v>3.4734991053248601E-3</v>
      </c>
      <c r="Q5">
        <v>95.63</v>
      </c>
      <c r="R5">
        <v>52.91</v>
      </c>
      <c r="S5">
        <f t="shared" si="7"/>
        <v>74.615000000000009</v>
      </c>
      <c r="T5">
        <f t="shared" si="8"/>
        <v>91.476169602640837</v>
      </c>
      <c r="U5">
        <f t="shared" si="9"/>
        <v>40.129886092429189</v>
      </c>
      <c r="V5">
        <f t="shared" si="10"/>
        <v>0.25917513574381446</v>
      </c>
      <c r="W5">
        <f t="shared" si="11"/>
        <v>131.86523083081386</v>
      </c>
      <c r="X5">
        <v>26.77</v>
      </c>
      <c r="Y5">
        <v>21.94</v>
      </c>
      <c r="Z5">
        <f t="shared" si="12"/>
        <v>3.5300322293408866</v>
      </c>
      <c r="AA5">
        <f t="shared" si="13"/>
        <v>2.8931231644280562</v>
      </c>
      <c r="AB5">
        <v>112.3</v>
      </c>
      <c r="AC5">
        <f t="shared" si="14"/>
        <v>5.9417929999999997</v>
      </c>
      <c r="AD5">
        <v>1.57</v>
      </c>
      <c r="AE5">
        <v>83.945283410000002</v>
      </c>
      <c r="AF5">
        <v>0.7</v>
      </c>
      <c r="AG5">
        <v>75.585714289999999</v>
      </c>
      <c r="AH5">
        <f t="shared" si="15"/>
        <v>-8.3595691200000033</v>
      </c>
    </row>
    <row r="6" spans="1:34" x14ac:dyDescent="0.25">
      <c r="A6" t="s">
        <v>22</v>
      </c>
      <c r="B6">
        <v>8.4</v>
      </c>
      <c r="C6">
        <v>0.1</v>
      </c>
      <c r="D6">
        <v>48.1</v>
      </c>
      <c r="E6">
        <v>0</v>
      </c>
      <c r="F6">
        <v>11</v>
      </c>
      <c r="G6">
        <v>6.1</v>
      </c>
      <c r="H6">
        <v>15.7</v>
      </c>
      <c r="I6">
        <v>7</v>
      </c>
      <c r="J6">
        <v>3.4</v>
      </c>
      <c r="K6">
        <f t="shared" si="0"/>
        <v>0.32022524636320976</v>
      </c>
      <c r="L6">
        <f t="shared" si="1"/>
        <v>0.44134005950071142</v>
      </c>
      <c r="M6">
        <f t="shared" si="3"/>
        <v>0.30304645172750688</v>
      </c>
      <c r="N6">
        <f t="shared" si="4"/>
        <v>3.2871598691923245E-3</v>
      </c>
      <c r="O6">
        <f t="shared" si="5"/>
        <v>1.1472237304868267</v>
      </c>
      <c r="P6">
        <f t="shared" si="6"/>
        <v>0</v>
      </c>
      <c r="Q6">
        <v>95.63</v>
      </c>
      <c r="R6">
        <v>52.91</v>
      </c>
      <c r="S6">
        <f t="shared" si="7"/>
        <v>74.615000000000009</v>
      </c>
      <c r="T6">
        <f t="shared" si="8"/>
        <v>0.314351098290862</v>
      </c>
      <c r="U6">
        <f t="shared" si="9"/>
        <v>60.699607580057993</v>
      </c>
      <c r="V6">
        <f t="shared" si="10"/>
        <v>0</v>
      </c>
      <c r="W6">
        <f t="shared" si="11"/>
        <v>61.013958678348857</v>
      </c>
      <c r="X6">
        <v>26.77</v>
      </c>
      <c r="Y6">
        <v>21.94</v>
      </c>
      <c r="Z6">
        <f t="shared" si="12"/>
        <v>1.6333436738193989</v>
      </c>
      <c r="AA6">
        <f t="shared" si="13"/>
        <v>1.3386462534029739</v>
      </c>
      <c r="AB6">
        <v>112.3</v>
      </c>
      <c r="AC6">
        <f t="shared" si="14"/>
        <v>5.9417929999999997</v>
      </c>
      <c r="AD6">
        <v>1.57</v>
      </c>
      <c r="AE6">
        <v>38.765238080000003</v>
      </c>
      <c r="AF6">
        <v>0.7</v>
      </c>
      <c r="AG6">
        <v>75.585714289999999</v>
      </c>
      <c r="AH6">
        <f t="shared" si="15"/>
        <v>36.820476209999995</v>
      </c>
    </row>
    <row r="7" spans="1:34" x14ac:dyDescent="0.25">
      <c r="A7" t="s">
        <v>23</v>
      </c>
      <c r="B7">
        <v>0</v>
      </c>
      <c r="C7">
        <v>35.9</v>
      </c>
      <c r="D7">
        <v>34</v>
      </c>
      <c r="E7">
        <v>0</v>
      </c>
      <c r="F7">
        <v>3.3</v>
      </c>
      <c r="G7">
        <v>0</v>
      </c>
      <c r="H7">
        <v>2.8</v>
      </c>
      <c r="I7">
        <v>23.5</v>
      </c>
      <c r="J7">
        <v>0.4</v>
      </c>
      <c r="K7">
        <f t="shared" si="0"/>
        <v>0.32022524636320976</v>
      </c>
      <c r="L7">
        <f t="shared" si="1"/>
        <v>0.44134005950071142</v>
      </c>
      <c r="M7">
        <f t="shared" si="3"/>
        <v>0.30304645172750688</v>
      </c>
      <c r="N7">
        <f t="shared" si="4"/>
        <v>1.1800903930400446</v>
      </c>
      <c r="O7">
        <f t="shared" si="5"/>
        <v>0.81092737705929541</v>
      </c>
      <c r="P7">
        <f t="shared" si="6"/>
        <v>0</v>
      </c>
      <c r="Q7">
        <v>95.63</v>
      </c>
      <c r="R7">
        <v>52.91</v>
      </c>
      <c r="S7">
        <f t="shared" si="7"/>
        <v>74.615000000000009</v>
      </c>
      <c r="T7">
        <f t="shared" si="8"/>
        <v>112.85204428641946</v>
      </c>
      <c r="U7">
        <f t="shared" si="9"/>
        <v>42.906167520207319</v>
      </c>
      <c r="V7">
        <f t="shared" si="10"/>
        <v>0</v>
      </c>
      <c r="W7">
        <f t="shared" si="11"/>
        <v>155.75821180662678</v>
      </c>
      <c r="X7">
        <v>26.77</v>
      </c>
      <c r="Y7">
        <v>21.94</v>
      </c>
      <c r="Z7">
        <f t="shared" si="12"/>
        <v>4.1696473300633992</v>
      </c>
      <c r="AA7">
        <f t="shared" si="13"/>
        <v>3.4173351670373919</v>
      </c>
      <c r="AB7">
        <v>112.3</v>
      </c>
      <c r="AC7">
        <f t="shared" si="14"/>
        <v>5.9417929999999997</v>
      </c>
      <c r="AD7">
        <v>1.57</v>
      </c>
      <c r="AE7">
        <v>98.961029479999993</v>
      </c>
      <c r="AF7">
        <v>0.7</v>
      </c>
      <c r="AG7">
        <v>75.585714289999999</v>
      </c>
      <c r="AH7">
        <f t="shared" si="15"/>
        <v>-23.375315189999995</v>
      </c>
    </row>
    <row r="8" spans="1:34" x14ac:dyDescent="0.25">
      <c r="A8" t="s">
        <v>24</v>
      </c>
      <c r="B8">
        <v>38.200000000000003</v>
      </c>
      <c r="C8">
        <v>0</v>
      </c>
      <c r="D8">
        <v>57</v>
      </c>
      <c r="E8">
        <v>0</v>
      </c>
      <c r="F8">
        <v>1</v>
      </c>
      <c r="G8">
        <v>0</v>
      </c>
      <c r="H8">
        <v>0.6</v>
      </c>
      <c r="I8">
        <v>0</v>
      </c>
      <c r="J8">
        <v>3.3</v>
      </c>
      <c r="K8">
        <f t="shared" si="0"/>
        <v>0.32022524636320976</v>
      </c>
      <c r="L8">
        <f t="shared" si="1"/>
        <v>0.44134005950071142</v>
      </c>
      <c r="M8">
        <f t="shared" si="3"/>
        <v>0.30304645172750688</v>
      </c>
      <c r="N8">
        <f t="shared" si="4"/>
        <v>0</v>
      </c>
      <c r="O8">
        <f t="shared" si="5"/>
        <v>1.3594958968347011</v>
      </c>
      <c r="P8">
        <f t="shared" si="6"/>
        <v>0</v>
      </c>
      <c r="Q8">
        <v>95.63</v>
      </c>
      <c r="R8">
        <v>52.91</v>
      </c>
      <c r="S8">
        <f t="shared" si="7"/>
        <v>74.615000000000009</v>
      </c>
      <c r="T8">
        <f t="shared" si="8"/>
        <v>0</v>
      </c>
      <c r="U8">
        <f t="shared" si="9"/>
        <v>71.930927901524029</v>
      </c>
      <c r="V8">
        <f t="shared" si="10"/>
        <v>0</v>
      </c>
      <c r="W8">
        <f t="shared" si="11"/>
        <v>71.930927901524029</v>
      </c>
      <c r="X8">
        <v>26.77</v>
      </c>
      <c r="Y8">
        <v>21.94</v>
      </c>
      <c r="Z8">
        <f t="shared" si="12"/>
        <v>1.9255909399237983</v>
      </c>
      <c r="AA8">
        <f t="shared" si="13"/>
        <v>1.5781645581594372</v>
      </c>
      <c r="AB8">
        <v>112.3</v>
      </c>
      <c r="AC8">
        <f t="shared" si="14"/>
        <v>5.9417929999999997</v>
      </c>
      <c r="AD8">
        <v>1.57</v>
      </c>
      <c r="AE8">
        <v>45.701337950000003</v>
      </c>
      <c r="AF8">
        <v>0.7</v>
      </c>
      <c r="AG8">
        <v>75.585714289999999</v>
      </c>
      <c r="AH8">
        <f t="shared" si="15"/>
        <v>29.884376339999996</v>
      </c>
    </row>
    <row r="9" spans="1:34" x14ac:dyDescent="0.25">
      <c r="A9" t="s">
        <v>25</v>
      </c>
      <c r="B9">
        <v>0</v>
      </c>
      <c r="C9">
        <v>2</v>
      </c>
      <c r="D9">
        <v>95.2</v>
      </c>
      <c r="E9">
        <v>0.3</v>
      </c>
      <c r="F9">
        <v>0</v>
      </c>
      <c r="G9">
        <v>0</v>
      </c>
      <c r="H9">
        <v>1.2</v>
      </c>
      <c r="I9">
        <v>0.1</v>
      </c>
      <c r="J9">
        <v>1.2</v>
      </c>
      <c r="K9">
        <f t="shared" si="0"/>
        <v>0.32022524636320976</v>
      </c>
      <c r="L9">
        <f t="shared" si="1"/>
        <v>0.44134005950071142</v>
      </c>
      <c r="M9">
        <f t="shared" si="3"/>
        <v>0.30304645172750688</v>
      </c>
      <c r="N9">
        <f t="shared" si="4"/>
        <v>6.5743197383846486E-2</v>
      </c>
      <c r="O9">
        <f t="shared" si="5"/>
        <v>2.2705966557660275</v>
      </c>
      <c r="P9">
        <f t="shared" si="6"/>
        <v>1.0420497315974579E-2</v>
      </c>
      <c r="Q9">
        <v>95.63</v>
      </c>
      <c r="R9">
        <v>52.91</v>
      </c>
      <c r="S9">
        <f t="shared" si="7"/>
        <v>74.615000000000009</v>
      </c>
      <c r="T9">
        <f t="shared" si="8"/>
        <v>6.2870219658172388</v>
      </c>
      <c r="U9">
        <f t="shared" si="9"/>
        <v>120.13726905658051</v>
      </c>
      <c r="V9">
        <f t="shared" si="10"/>
        <v>0.77752540723144326</v>
      </c>
      <c r="W9">
        <f t="shared" si="11"/>
        <v>127.20181642962918</v>
      </c>
      <c r="X9">
        <v>26.77</v>
      </c>
      <c r="Y9">
        <v>21.94</v>
      </c>
      <c r="Z9">
        <f t="shared" si="12"/>
        <v>3.4051926258211731</v>
      </c>
      <c r="AA9">
        <f t="shared" si="13"/>
        <v>2.790807852466064</v>
      </c>
      <c r="AB9">
        <v>112.3</v>
      </c>
      <c r="AC9">
        <f t="shared" si="14"/>
        <v>5.9417929999999997</v>
      </c>
      <c r="AD9">
        <v>1.57</v>
      </c>
      <c r="AE9">
        <v>81.311715590000006</v>
      </c>
      <c r="AF9">
        <v>0.7</v>
      </c>
      <c r="AG9">
        <v>75.585714289999999</v>
      </c>
      <c r="AH9">
        <f t="shared" si="15"/>
        <v>-5.7260013000000072</v>
      </c>
    </row>
    <row r="10" spans="1:34" x14ac:dyDescent="0.25">
      <c r="A10" t="s">
        <v>26</v>
      </c>
      <c r="B10">
        <v>0</v>
      </c>
      <c r="C10">
        <v>0</v>
      </c>
      <c r="D10">
        <v>64.8</v>
      </c>
      <c r="E10">
        <v>0</v>
      </c>
      <c r="F10">
        <v>0</v>
      </c>
      <c r="G10">
        <v>0</v>
      </c>
      <c r="H10">
        <v>8.8000000000000007</v>
      </c>
      <c r="I10">
        <v>0</v>
      </c>
      <c r="J10">
        <v>26.4</v>
      </c>
      <c r="K10">
        <f t="shared" si="0"/>
        <v>0.32022524636320976</v>
      </c>
      <c r="L10">
        <f t="shared" si="1"/>
        <v>0.44134005950071142</v>
      </c>
      <c r="M10">
        <f t="shared" si="3"/>
        <v>0.30304645172750688</v>
      </c>
      <c r="N10">
        <f t="shared" si="4"/>
        <v>0</v>
      </c>
      <c r="O10">
        <f t="shared" si="5"/>
        <v>1.5455321774541866</v>
      </c>
      <c r="P10">
        <f t="shared" si="6"/>
        <v>0</v>
      </c>
      <c r="Q10">
        <v>95.63</v>
      </c>
      <c r="R10">
        <v>52.91</v>
      </c>
      <c r="S10">
        <f t="shared" si="7"/>
        <v>74.615000000000009</v>
      </c>
      <c r="T10">
        <f t="shared" si="8"/>
        <v>0</v>
      </c>
      <c r="U10">
        <f t="shared" si="9"/>
        <v>81.774107509101</v>
      </c>
      <c r="V10">
        <f t="shared" si="10"/>
        <v>0</v>
      </c>
      <c r="W10">
        <f t="shared" si="11"/>
        <v>81.774107509101</v>
      </c>
      <c r="X10">
        <v>26.77</v>
      </c>
      <c r="Y10">
        <v>21.94</v>
      </c>
      <c r="Z10">
        <f t="shared" si="12"/>
        <v>2.1890928580186335</v>
      </c>
      <c r="AA10">
        <f t="shared" si="13"/>
        <v>1.794123918749676</v>
      </c>
      <c r="AB10">
        <v>112.3</v>
      </c>
      <c r="AC10">
        <f t="shared" si="14"/>
        <v>5.9417929999999997</v>
      </c>
      <c r="AD10">
        <v>1.57</v>
      </c>
      <c r="AE10">
        <v>51.955205249999999</v>
      </c>
      <c r="AF10">
        <v>0.7</v>
      </c>
      <c r="AG10">
        <v>75.585714289999999</v>
      </c>
      <c r="AH10">
        <f t="shared" si="15"/>
        <v>23.63050904</v>
      </c>
    </row>
    <row r="11" spans="1:34" x14ac:dyDescent="0.25">
      <c r="A11" t="s">
        <v>27</v>
      </c>
      <c r="B11">
        <v>11.8</v>
      </c>
      <c r="C11">
        <v>6.7</v>
      </c>
      <c r="D11">
        <v>75.3</v>
      </c>
      <c r="E11">
        <v>0.7</v>
      </c>
      <c r="F11">
        <v>0.1</v>
      </c>
      <c r="G11">
        <v>0</v>
      </c>
      <c r="H11">
        <v>2.6</v>
      </c>
      <c r="I11">
        <v>0</v>
      </c>
      <c r="J11">
        <v>2.8</v>
      </c>
      <c r="K11">
        <f t="shared" si="0"/>
        <v>0.32022524636320976</v>
      </c>
      <c r="L11">
        <f t="shared" si="1"/>
        <v>0.44134005950071142</v>
      </c>
      <c r="M11">
        <f t="shared" si="3"/>
        <v>0.30304645172750688</v>
      </c>
      <c r="N11">
        <f t="shared" si="4"/>
        <v>0.22023971123588573</v>
      </c>
      <c r="O11">
        <f t="shared" si="5"/>
        <v>1.795965632134263</v>
      </c>
      <c r="P11">
        <f t="shared" si="6"/>
        <v>2.4314493737274019E-2</v>
      </c>
      <c r="Q11">
        <v>95.63</v>
      </c>
      <c r="R11">
        <v>52.91</v>
      </c>
      <c r="S11">
        <f t="shared" si="7"/>
        <v>74.615000000000009</v>
      </c>
      <c r="T11">
        <f t="shared" si="8"/>
        <v>21.061523585487752</v>
      </c>
      <c r="U11">
        <f t="shared" si="9"/>
        <v>95.024541596223841</v>
      </c>
      <c r="V11">
        <f t="shared" si="10"/>
        <v>1.8142259502067011</v>
      </c>
      <c r="W11">
        <f t="shared" si="11"/>
        <v>117.90029113191829</v>
      </c>
      <c r="X11">
        <v>26.77</v>
      </c>
      <c r="Y11">
        <v>21.94</v>
      </c>
      <c r="Z11">
        <f t="shared" si="12"/>
        <v>3.1561907936014526</v>
      </c>
      <c r="AA11">
        <f t="shared" si="13"/>
        <v>2.5867323874342874</v>
      </c>
      <c r="AB11">
        <v>112.3</v>
      </c>
      <c r="AC11">
        <f t="shared" si="14"/>
        <v>5.9417929999999997</v>
      </c>
      <c r="AD11">
        <v>1.57</v>
      </c>
      <c r="AE11">
        <v>76.060656550000004</v>
      </c>
      <c r="AF11">
        <v>0.7</v>
      </c>
      <c r="AG11">
        <v>75.585714289999999</v>
      </c>
      <c r="AH11">
        <f t="shared" si="15"/>
        <v>-0.47494226000000594</v>
      </c>
    </row>
    <row r="12" spans="1:34" x14ac:dyDescent="0.25">
      <c r="A12" t="s">
        <v>28</v>
      </c>
      <c r="B12">
        <v>27.6</v>
      </c>
      <c r="C12">
        <v>11.7</v>
      </c>
      <c r="D12">
        <v>49.1</v>
      </c>
      <c r="E12">
        <v>0.2</v>
      </c>
      <c r="F12">
        <v>3.1</v>
      </c>
      <c r="G12">
        <v>0</v>
      </c>
      <c r="H12">
        <v>3.3</v>
      </c>
      <c r="I12">
        <v>0</v>
      </c>
      <c r="J12">
        <v>5</v>
      </c>
      <c r="K12">
        <f t="shared" si="0"/>
        <v>0.32022524636320976</v>
      </c>
      <c r="L12">
        <f t="shared" si="1"/>
        <v>0.44134005950071142</v>
      </c>
      <c r="M12">
        <f t="shared" si="3"/>
        <v>0.30304645172750688</v>
      </c>
      <c r="N12">
        <f t="shared" si="4"/>
        <v>0.38459770469550186</v>
      </c>
      <c r="O12">
        <f t="shared" si="5"/>
        <v>1.171074535694453</v>
      </c>
      <c r="P12">
        <f t="shared" si="6"/>
        <v>6.9469982106497201E-3</v>
      </c>
      <c r="Q12">
        <v>95.63</v>
      </c>
      <c r="R12">
        <v>52.91</v>
      </c>
      <c r="S12">
        <f t="shared" si="7"/>
        <v>74.615000000000009</v>
      </c>
      <c r="T12">
        <f t="shared" si="8"/>
        <v>36.779078500030842</v>
      </c>
      <c r="U12">
        <f t="shared" si="9"/>
        <v>61.9615536835935</v>
      </c>
      <c r="V12">
        <f t="shared" si="10"/>
        <v>0.51835027148762891</v>
      </c>
      <c r="W12">
        <f t="shared" si="11"/>
        <v>99.258982455111976</v>
      </c>
      <c r="X12">
        <v>26.77</v>
      </c>
      <c r="Y12">
        <v>21.94</v>
      </c>
      <c r="Z12">
        <f t="shared" si="12"/>
        <v>2.657162960323348</v>
      </c>
      <c r="AA12">
        <f t="shared" si="13"/>
        <v>2.1777420750651566</v>
      </c>
      <c r="AB12">
        <v>112.3</v>
      </c>
      <c r="AC12">
        <f t="shared" si="14"/>
        <v>5.9417929999999997</v>
      </c>
      <c r="AD12">
        <v>1.57</v>
      </c>
      <c r="AE12">
        <v>63.393560119999997</v>
      </c>
      <c r="AF12">
        <v>0.7</v>
      </c>
      <c r="AG12">
        <v>75.585714289999999</v>
      </c>
      <c r="AH12">
        <f t="shared" si="15"/>
        <v>12.192154170000002</v>
      </c>
    </row>
    <row r="13" spans="1:34" x14ac:dyDescent="0.25">
      <c r="A13" t="s">
        <v>29</v>
      </c>
      <c r="B13">
        <v>0</v>
      </c>
      <c r="C13">
        <v>12.5</v>
      </c>
      <c r="D13">
        <v>0</v>
      </c>
      <c r="E13">
        <v>66.099999999999994</v>
      </c>
      <c r="F13">
        <v>1</v>
      </c>
      <c r="G13">
        <v>2.2000000000000002</v>
      </c>
      <c r="H13">
        <v>5.7</v>
      </c>
      <c r="I13">
        <v>6.2</v>
      </c>
      <c r="J13">
        <v>6.3</v>
      </c>
      <c r="K13">
        <f t="shared" si="0"/>
        <v>0.32022524636320976</v>
      </c>
      <c r="L13">
        <f t="shared" si="1"/>
        <v>0.44134005950071142</v>
      </c>
      <c r="M13">
        <f t="shared" si="3"/>
        <v>0.30304645172750688</v>
      </c>
      <c r="N13">
        <f t="shared" si="4"/>
        <v>0.41089498364904059</v>
      </c>
      <c r="O13">
        <f t="shared" si="5"/>
        <v>0</v>
      </c>
      <c r="P13">
        <f t="shared" si="6"/>
        <v>2.2959829086197323</v>
      </c>
      <c r="Q13">
        <v>95.63</v>
      </c>
      <c r="R13">
        <v>52.91</v>
      </c>
      <c r="S13">
        <f t="shared" si="7"/>
        <v>74.615000000000009</v>
      </c>
      <c r="T13">
        <f t="shared" si="8"/>
        <v>39.293887286357752</v>
      </c>
      <c r="U13">
        <f t="shared" si="9"/>
        <v>0</v>
      </c>
      <c r="V13">
        <f t="shared" si="10"/>
        <v>171.31476472666134</v>
      </c>
      <c r="W13">
        <f t="shared" si="11"/>
        <v>210.60865201301908</v>
      </c>
      <c r="X13">
        <v>26.77</v>
      </c>
      <c r="Y13">
        <v>21.94</v>
      </c>
      <c r="Z13">
        <f t="shared" si="12"/>
        <v>5.6379936143885203</v>
      </c>
      <c r="AA13">
        <f t="shared" si="13"/>
        <v>4.6207538251656386</v>
      </c>
      <c r="AB13">
        <v>112.3</v>
      </c>
      <c r="AC13">
        <f t="shared" si="14"/>
        <v>5.9417929999999997</v>
      </c>
      <c r="AD13">
        <v>1.57</v>
      </c>
      <c r="AE13">
        <v>242.65516450000001</v>
      </c>
      <c r="AF13">
        <v>0.7</v>
      </c>
      <c r="AG13">
        <v>75.585714289999999</v>
      </c>
      <c r="AH13">
        <f t="shared" si="15"/>
        <v>-167.06945021000001</v>
      </c>
    </row>
    <row r="14" spans="1:34" x14ac:dyDescent="0.25">
      <c r="A14" t="s">
        <v>30</v>
      </c>
      <c r="B14">
        <v>0</v>
      </c>
      <c r="C14">
        <v>0.1</v>
      </c>
      <c r="D14">
        <v>20.7</v>
      </c>
      <c r="E14">
        <v>0</v>
      </c>
      <c r="F14">
        <v>58.7</v>
      </c>
      <c r="G14">
        <v>0.5</v>
      </c>
      <c r="H14">
        <v>2.9</v>
      </c>
      <c r="I14">
        <v>14.2</v>
      </c>
      <c r="J14">
        <v>2.9</v>
      </c>
      <c r="K14">
        <f t="shared" si="0"/>
        <v>0.32022524636320976</v>
      </c>
      <c r="L14">
        <f t="shared" si="1"/>
        <v>0.44134005950071142</v>
      </c>
      <c r="M14">
        <f t="shared" si="3"/>
        <v>0.30304645172750688</v>
      </c>
      <c r="N14">
        <f t="shared" si="4"/>
        <v>3.2871598691923245E-3</v>
      </c>
      <c r="O14">
        <f t="shared" si="5"/>
        <v>0.49371166779786518</v>
      </c>
      <c r="P14">
        <f t="shared" si="6"/>
        <v>0</v>
      </c>
      <c r="Q14">
        <v>95.63</v>
      </c>
      <c r="R14">
        <v>52.91</v>
      </c>
      <c r="S14">
        <f t="shared" si="7"/>
        <v>74.615000000000009</v>
      </c>
      <c r="T14">
        <f t="shared" si="8"/>
        <v>0.314351098290862</v>
      </c>
      <c r="U14">
        <f t="shared" si="9"/>
        <v>26.122284343185044</v>
      </c>
      <c r="V14">
        <f t="shared" si="10"/>
        <v>0</v>
      </c>
      <c r="W14">
        <f t="shared" si="11"/>
        <v>26.436635441475907</v>
      </c>
      <c r="X14">
        <v>26.77</v>
      </c>
      <c r="Y14">
        <v>21.94</v>
      </c>
      <c r="Z14">
        <f t="shared" si="12"/>
        <v>0.70770873076830998</v>
      </c>
      <c r="AA14">
        <f t="shared" si="13"/>
        <v>0.58001978158598144</v>
      </c>
      <c r="AB14">
        <v>112.3</v>
      </c>
      <c r="AC14">
        <f t="shared" si="14"/>
        <v>5.9417929999999997</v>
      </c>
      <c r="AD14">
        <v>1.57</v>
      </c>
      <c r="AE14">
        <v>16.79652475</v>
      </c>
      <c r="AF14">
        <v>0.7</v>
      </c>
      <c r="AG14">
        <v>75.585714289999999</v>
      </c>
      <c r="AH14">
        <f t="shared" si="15"/>
        <v>58.789189539999995</v>
      </c>
    </row>
    <row r="15" spans="1:34" x14ac:dyDescent="0.25">
      <c r="A15" t="s">
        <v>31</v>
      </c>
      <c r="B15">
        <v>57.8</v>
      </c>
      <c r="C15">
        <v>17.899999999999999</v>
      </c>
      <c r="D15">
        <v>14</v>
      </c>
      <c r="E15">
        <v>0</v>
      </c>
      <c r="F15">
        <v>0.1</v>
      </c>
      <c r="G15">
        <v>0</v>
      </c>
      <c r="H15">
        <v>0.1</v>
      </c>
      <c r="I15">
        <v>9.9</v>
      </c>
      <c r="J15">
        <v>0.4</v>
      </c>
      <c r="K15">
        <f t="shared" si="0"/>
        <v>0.32022524636320976</v>
      </c>
      <c r="L15">
        <f t="shared" si="1"/>
        <v>0.44134005950071142</v>
      </c>
      <c r="M15">
        <f t="shared" si="3"/>
        <v>0.30304645172750688</v>
      </c>
      <c r="N15">
        <f t="shared" si="4"/>
        <v>0.588401616585426</v>
      </c>
      <c r="O15">
        <f t="shared" si="5"/>
        <v>0.3339112729067687</v>
      </c>
      <c r="P15">
        <f t="shared" si="6"/>
        <v>0</v>
      </c>
      <c r="Q15">
        <v>95.63</v>
      </c>
      <c r="R15">
        <v>52.91</v>
      </c>
      <c r="S15">
        <f t="shared" si="7"/>
        <v>74.615000000000009</v>
      </c>
      <c r="T15">
        <f t="shared" si="8"/>
        <v>56.268846594064286</v>
      </c>
      <c r="U15">
        <f t="shared" si="9"/>
        <v>17.66724544949713</v>
      </c>
      <c r="V15">
        <f t="shared" si="10"/>
        <v>0</v>
      </c>
      <c r="W15">
        <f t="shared" si="11"/>
        <v>73.936092043561416</v>
      </c>
      <c r="X15">
        <v>26.77</v>
      </c>
      <c r="Y15">
        <v>21.94</v>
      </c>
      <c r="Z15">
        <f t="shared" si="12"/>
        <v>1.9792691840061392</v>
      </c>
      <c r="AA15">
        <f t="shared" si="13"/>
        <v>1.6221578594357375</v>
      </c>
      <c r="AB15">
        <v>112.3</v>
      </c>
      <c r="AC15">
        <f t="shared" si="14"/>
        <v>5.9417929999999997</v>
      </c>
      <c r="AD15">
        <v>1.57</v>
      </c>
      <c r="AE15">
        <v>46.975319630000001</v>
      </c>
      <c r="AF15">
        <v>0.7</v>
      </c>
      <c r="AG15">
        <v>75.585714289999999</v>
      </c>
      <c r="AH15">
        <f t="shared" si="15"/>
        <v>28.610394659999997</v>
      </c>
    </row>
    <row r="16" spans="1:34" x14ac:dyDescent="0.25">
      <c r="A16" t="s">
        <v>32</v>
      </c>
      <c r="B16">
        <v>0</v>
      </c>
      <c r="C16">
        <v>53.2</v>
      </c>
      <c r="D16">
        <v>37.6</v>
      </c>
      <c r="E16">
        <v>0.1</v>
      </c>
      <c r="F16">
        <v>0.3</v>
      </c>
      <c r="G16">
        <v>0</v>
      </c>
      <c r="H16">
        <v>0.5</v>
      </c>
      <c r="I16">
        <v>7.3</v>
      </c>
      <c r="J16">
        <v>1.1000000000000001</v>
      </c>
      <c r="K16">
        <f t="shared" si="0"/>
        <v>0.32022524636320976</v>
      </c>
      <c r="L16">
        <f t="shared" si="1"/>
        <v>0.44134005950071142</v>
      </c>
      <c r="M16">
        <f t="shared" si="3"/>
        <v>0.30304645172750688</v>
      </c>
      <c r="N16">
        <f t="shared" si="4"/>
        <v>1.7487690504103168</v>
      </c>
      <c r="O16">
        <f t="shared" si="5"/>
        <v>0.8967902758067503</v>
      </c>
      <c r="P16">
        <f t="shared" si="6"/>
        <v>3.4734991053248601E-3</v>
      </c>
      <c r="Q16">
        <v>95.63</v>
      </c>
      <c r="R16">
        <v>52.91</v>
      </c>
      <c r="S16">
        <f t="shared" si="7"/>
        <v>74.615000000000009</v>
      </c>
      <c r="T16">
        <f t="shared" si="8"/>
        <v>167.23478429073859</v>
      </c>
      <c r="U16">
        <f t="shared" si="9"/>
        <v>47.449173492935152</v>
      </c>
      <c r="V16">
        <f t="shared" si="10"/>
        <v>0.25917513574381446</v>
      </c>
      <c r="W16">
        <f t="shared" si="11"/>
        <v>214.94313291941756</v>
      </c>
      <c r="X16">
        <v>26.77</v>
      </c>
      <c r="Y16">
        <v>21.94</v>
      </c>
      <c r="Z16">
        <f t="shared" si="12"/>
        <v>5.7540276682528084</v>
      </c>
      <c r="AA16">
        <f t="shared" si="13"/>
        <v>4.7158523362520217</v>
      </c>
      <c r="AB16">
        <v>112.3</v>
      </c>
      <c r="AC16">
        <f t="shared" si="14"/>
        <v>5.9417929999999997</v>
      </c>
      <c r="AD16">
        <v>1.57</v>
      </c>
      <c r="AE16">
        <v>136.72885500000001</v>
      </c>
      <c r="AF16">
        <v>0.7</v>
      </c>
      <c r="AG16">
        <v>75.585714289999999</v>
      </c>
      <c r="AH16">
        <f t="shared" si="15"/>
        <v>-61.143140710000011</v>
      </c>
    </row>
    <row r="17" spans="1:34" x14ac:dyDescent="0.25">
      <c r="A17" t="s">
        <v>33</v>
      </c>
      <c r="B17">
        <v>4.9000000000000004</v>
      </c>
      <c r="C17">
        <v>23.8</v>
      </c>
      <c r="D17">
        <v>11.7</v>
      </c>
      <c r="E17">
        <v>0.2</v>
      </c>
      <c r="F17">
        <v>1.5</v>
      </c>
      <c r="G17">
        <v>0</v>
      </c>
      <c r="H17">
        <v>0</v>
      </c>
      <c r="I17">
        <v>57.5</v>
      </c>
      <c r="J17">
        <v>0.3</v>
      </c>
      <c r="K17">
        <f t="shared" si="0"/>
        <v>0.32022524636320976</v>
      </c>
      <c r="L17">
        <f t="shared" si="1"/>
        <v>0.44134005950071142</v>
      </c>
      <c r="M17">
        <f t="shared" si="3"/>
        <v>0.30304645172750688</v>
      </c>
      <c r="N17">
        <f t="shared" si="4"/>
        <v>0.78234404886777331</v>
      </c>
      <c r="O17">
        <f t="shared" si="5"/>
        <v>0.27905442092922805</v>
      </c>
      <c r="P17">
        <f t="shared" si="6"/>
        <v>6.9469982106497201E-3</v>
      </c>
      <c r="Q17">
        <v>95.63</v>
      </c>
      <c r="R17">
        <v>52.91</v>
      </c>
      <c r="S17">
        <f t="shared" si="7"/>
        <v>74.615000000000009</v>
      </c>
      <c r="T17">
        <f t="shared" si="8"/>
        <v>74.815561393225153</v>
      </c>
      <c r="U17">
        <f t="shared" si="9"/>
        <v>14.764769411365455</v>
      </c>
      <c r="V17">
        <f t="shared" si="10"/>
        <v>0.51835027148762891</v>
      </c>
      <c r="W17">
        <f t="shared" si="11"/>
        <v>90.098681076078236</v>
      </c>
      <c r="X17">
        <v>26.77</v>
      </c>
      <c r="Y17">
        <v>21.94</v>
      </c>
      <c r="Z17">
        <f t="shared" si="12"/>
        <v>2.4119416924066144</v>
      </c>
      <c r="AA17">
        <f t="shared" si="13"/>
        <v>1.9767650628091566</v>
      </c>
      <c r="AB17">
        <v>112.3</v>
      </c>
      <c r="AC17">
        <f t="shared" si="14"/>
        <v>5.9417929999999997</v>
      </c>
      <c r="AD17">
        <v>1.57</v>
      </c>
      <c r="AE17">
        <v>57.573559729999999</v>
      </c>
      <c r="AF17">
        <v>0.7</v>
      </c>
      <c r="AG17">
        <v>75.585714289999999</v>
      </c>
      <c r="AH17">
        <f t="shared" si="15"/>
        <v>18.012154559999999</v>
      </c>
    </row>
    <row r="18" spans="1:34" x14ac:dyDescent="0.25">
      <c r="A18" t="s">
        <v>34</v>
      </c>
      <c r="B18">
        <v>19.5</v>
      </c>
      <c r="C18">
        <v>31.2</v>
      </c>
      <c r="D18">
        <v>5.6</v>
      </c>
      <c r="E18">
        <v>0.2</v>
      </c>
      <c r="F18">
        <v>0.1</v>
      </c>
      <c r="G18">
        <v>0</v>
      </c>
      <c r="H18">
        <v>0.1</v>
      </c>
      <c r="I18">
        <v>43.3</v>
      </c>
      <c r="J18">
        <v>0.1</v>
      </c>
      <c r="K18">
        <f t="shared" si="0"/>
        <v>0.32022524636320976</v>
      </c>
      <c r="L18">
        <f t="shared" si="1"/>
        <v>0.44134005950071142</v>
      </c>
      <c r="M18">
        <f t="shared" si="3"/>
        <v>0.30304645172750688</v>
      </c>
      <c r="N18">
        <f t="shared" si="4"/>
        <v>1.0255938791880053</v>
      </c>
      <c r="O18">
        <f t="shared" si="5"/>
        <v>0.13356450916270746</v>
      </c>
      <c r="P18">
        <f t="shared" si="6"/>
        <v>6.9469982106497201E-3</v>
      </c>
      <c r="Q18">
        <v>95.63</v>
      </c>
      <c r="R18">
        <v>52.91</v>
      </c>
      <c r="S18">
        <f t="shared" si="7"/>
        <v>74.615000000000009</v>
      </c>
      <c r="T18">
        <f t="shared" si="8"/>
        <v>98.07754266674894</v>
      </c>
      <c r="U18">
        <f t="shared" si="9"/>
        <v>7.0668981797988515</v>
      </c>
      <c r="V18">
        <f t="shared" si="10"/>
        <v>0.51835027148762891</v>
      </c>
      <c r="W18">
        <f t="shared" si="11"/>
        <v>105.66279111803543</v>
      </c>
      <c r="X18">
        <v>26.77</v>
      </c>
      <c r="Y18">
        <v>21.94</v>
      </c>
      <c r="Z18">
        <f t="shared" si="12"/>
        <v>2.8285929182298082</v>
      </c>
      <c r="AA18">
        <f t="shared" si="13"/>
        <v>2.3182416371296979</v>
      </c>
      <c r="AB18">
        <v>112.3</v>
      </c>
      <c r="AC18">
        <f t="shared" si="14"/>
        <v>5.9417929999999997</v>
      </c>
      <c r="AD18">
        <v>1.57</v>
      </c>
      <c r="AE18">
        <v>67.462221999999997</v>
      </c>
      <c r="AF18">
        <v>0.7</v>
      </c>
      <c r="AG18">
        <v>75.585714289999999</v>
      </c>
      <c r="AH18">
        <f t="shared" si="15"/>
        <v>8.1234922900000015</v>
      </c>
    </row>
    <row r="19" spans="1:34" x14ac:dyDescent="0.25">
      <c r="A19" t="s">
        <v>35</v>
      </c>
      <c r="B19">
        <v>0</v>
      </c>
      <c r="C19">
        <v>68.8</v>
      </c>
      <c r="D19">
        <v>23.1</v>
      </c>
      <c r="E19">
        <v>0.1</v>
      </c>
      <c r="F19">
        <v>7.3</v>
      </c>
      <c r="G19">
        <v>0</v>
      </c>
      <c r="H19">
        <v>0.1</v>
      </c>
      <c r="I19">
        <v>0</v>
      </c>
      <c r="J19">
        <v>0.7</v>
      </c>
      <c r="K19">
        <f t="shared" si="0"/>
        <v>0.32022524636320976</v>
      </c>
      <c r="L19">
        <f t="shared" si="1"/>
        <v>0.44134005950071142</v>
      </c>
      <c r="M19">
        <f t="shared" si="3"/>
        <v>0.30304645172750688</v>
      </c>
      <c r="N19">
        <f t="shared" si="4"/>
        <v>2.261565990004319</v>
      </c>
      <c r="O19">
        <f t="shared" si="5"/>
        <v>0.55095360029616836</v>
      </c>
      <c r="P19">
        <f t="shared" si="6"/>
        <v>3.4734991053248601E-3</v>
      </c>
      <c r="Q19">
        <v>95.63</v>
      </c>
      <c r="R19">
        <v>52.91</v>
      </c>
      <c r="S19">
        <f t="shared" si="7"/>
        <v>74.615000000000009</v>
      </c>
      <c r="T19">
        <f t="shared" si="8"/>
        <v>216.27355562411302</v>
      </c>
      <c r="U19">
        <f t="shared" si="9"/>
        <v>29.150954991670265</v>
      </c>
      <c r="V19">
        <f t="shared" si="10"/>
        <v>0.25917513574381446</v>
      </c>
      <c r="W19">
        <f t="shared" si="11"/>
        <v>245.68368575152709</v>
      </c>
      <c r="X19">
        <v>26.77</v>
      </c>
      <c r="Y19">
        <v>21.94</v>
      </c>
      <c r="Z19">
        <f t="shared" si="12"/>
        <v>6.5769522675683803</v>
      </c>
      <c r="AA19">
        <f t="shared" si="13"/>
        <v>5.3903000653885043</v>
      </c>
      <c r="AB19">
        <v>112.3</v>
      </c>
      <c r="AC19">
        <f t="shared" si="14"/>
        <v>5.9417929999999997</v>
      </c>
      <c r="AD19">
        <v>1.57</v>
      </c>
      <c r="AE19">
        <v>156.25987499999999</v>
      </c>
      <c r="AF19">
        <v>0.7</v>
      </c>
      <c r="AG19">
        <v>75.585714289999999</v>
      </c>
      <c r="AH19">
        <f t="shared" si="15"/>
        <v>-80.674160709999995</v>
      </c>
    </row>
    <row r="20" spans="1:34" x14ac:dyDescent="0.25">
      <c r="A20" t="s">
        <v>36</v>
      </c>
      <c r="B20">
        <v>16.600000000000001</v>
      </c>
      <c r="C20">
        <v>3.8</v>
      </c>
      <c r="D20">
        <v>72.2</v>
      </c>
      <c r="E20">
        <v>3.4</v>
      </c>
      <c r="F20">
        <v>1.4</v>
      </c>
      <c r="G20">
        <v>0</v>
      </c>
      <c r="H20">
        <v>0.1</v>
      </c>
      <c r="I20">
        <v>0</v>
      </c>
      <c r="J20">
        <v>2.5</v>
      </c>
      <c r="K20">
        <f t="shared" si="0"/>
        <v>0.32022524636320976</v>
      </c>
      <c r="L20">
        <f t="shared" si="1"/>
        <v>0.44134005950071142</v>
      </c>
      <c r="M20">
        <f t="shared" si="3"/>
        <v>0.30304645172750688</v>
      </c>
      <c r="N20">
        <f t="shared" si="4"/>
        <v>0.12491207502930832</v>
      </c>
      <c r="O20">
        <f t="shared" si="5"/>
        <v>1.7220281359906213</v>
      </c>
      <c r="P20">
        <f t="shared" si="6"/>
        <v>0.11809896958104522</v>
      </c>
      <c r="Q20">
        <v>95.63</v>
      </c>
      <c r="R20">
        <v>52.91</v>
      </c>
      <c r="S20">
        <f t="shared" si="7"/>
        <v>74.615000000000009</v>
      </c>
      <c r="T20">
        <f t="shared" si="8"/>
        <v>11.945341735052754</v>
      </c>
      <c r="U20">
        <f t="shared" si="9"/>
        <v>91.112508675263769</v>
      </c>
      <c r="V20">
        <f t="shared" si="10"/>
        <v>8.8119546152896913</v>
      </c>
      <c r="W20">
        <f t="shared" si="11"/>
        <v>111.86980502560621</v>
      </c>
      <c r="X20">
        <v>26.77</v>
      </c>
      <c r="Y20">
        <v>21.94</v>
      </c>
      <c r="Z20">
        <f t="shared" si="12"/>
        <v>2.9947546805354781</v>
      </c>
      <c r="AA20">
        <f t="shared" si="13"/>
        <v>2.4544235222618003</v>
      </c>
      <c r="AB20">
        <v>112.3</v>
      </c>
      <c r="AC20">
        <f t="shared" si="14"/>
        <v>5.9417929999999997</v>
      </c>
      <c r="AD20">
        <v>1.57</v>
      </c>
      <c r="AE20">
        <v>76.675194419999997</v>
      </c>
      <c r="AF20">
        <v>0.7</v>
      </c>
      <c r="AG20">
        <v>75.585714289999999</v>
      </c>
      <c r="AH20">
        <f t="shared" si="15"/>
        <v>-1.0894801299999983</v>
      </c>
    </row>
    <row r="21" spans="1:34" x14ac:dyDescent="0.25">
      <c r="A21" t="s">
        <v>37</v>
      </c>
      <c r="B21">
        <v>0</v>
      </c>
      <c r="C21">
        <v>0.6</v>
      </c>
      <c r="D21">
        <v>16.899999999999999</v>
      </c>
      <c r="E21">
        <v>0.4</v>
      </c>
      <c r="F21">
        <v>34.4</v>
      </c>
      <c r="G21">
        <v>0</v>
      </c>
      <c r="H21">
        <v>0.3</v>
      </c>
      <c r="I21">
        <v>24</v>
      </c>
      <c r="J21">
        <v>23.4</v>
      </c>
      <c r="K21">
        <f t="shared" si="0"/>
        <v>0.32022524636320976</v>
      </c>
      <c r="L21">
        <f t="shared" si="1"/>
        <v>0.44134005950071142</v>
      </c>
      <c r="M21">
        <f t="shared" si="3"/>
        <v>0.30304645172750688</v>
      </c>
      <c r="N21">
        <f t="shared" si="4"/>
        <v>1.9722959215153948E-2</v>
      </c>
      <c r="O21">
        <f t="shared" si="5"/>
        <v>0.40307860800888501</v>
      </c>
      <c r="P21">
        <f t="shared" si="6"/>
        <v>1.389399642129944E-2</v>
      </c>
      <c r="Q21">
        <v>95.63</v>
      </c>
      <c r="R21">
        <v>52.91</v>
      </c>
      <c r="S21">
        <f t="shared" si="7"/>
        <v>74.615000000000009</v>
      </c>
      <c r="T21">
        <f t="shared" si="8"/>
        <v>1.8861065897451721</v>
      </c>
      <c r="U21">
        <f t="shared" si="9"/>
        <v>21.326889149750105</v>
      </c>
      <c r="V21">
        <f t="shared" si="10"/>
        <v>1.0367005429752578</v>
      </c>
      <c r="W21">
        <f t="shared" si="11"/>
        <v>24.249696282470534</v>
      </c>
      <c r="X21">
        <v>26.77</v>
      </c>
      <c r="Y21">
        <v>21.94</v>
      </c>
      <c r="Z21">
        <f t="shared" si="12"/>
        <v>0.64916436948173628</v>
      </c>
      <c r="AA21">
        <f t="shared" si="13"/>
        <v>0.53203833643740361</v>
      </c>
      <c r="AB21">
        <v>112.3</v>
      </c>
      <c r="AC21">
        <f t="shared" si="14"/>
        <v>5.9417929999999997</v>
      </c>
      <c r="AD21">
        <v>1.57</v>
      </c>
      <c r="AE21">
        <v>16.065720280000001</v>
      </c>
      <c r="AF21">
        <v>0.7</v>
      </c>
      <c r="AG21">
        <v>75.585714289999999</v>
      </c>
      <c r="AH21">
        <f t="shared" si="15"/>
        <v>59.519994009999998</v>
      </c>
    </row>
    <row r="22" spans="1:34" x14ac:dyDescent="0.25">
      <c r="A22" t="s">
        <v>38</v>
      </c>
      <c r="B22">
        <v>41.8</v>
      </c>
      <c r="C22">
        <v>9.3000000000000007</v>
      </c>
      <c r="D22">
        <v>38.9</v>
      </c>
      <c r="E22">
        <v>0.2</v>
      </c>
      <c r="F22">
        <v>4.7</v>
      </c>
      <c r="G22">
        <v>0</v>
      </c>
      <c r="H22">
        <v>1.7</v>
      </c>
      <c r="I22">
        <v>1.5</v>
      </c>
      <c r="J22">
        <v>1.8</v>
      </c>
      <c r="K22">
        <f t="shared" si="0"/>
        <v>0.32022524636320976</v>
      </c>
      <c r="L22">
        <f t="shared" si="1"/>
        <v>0.44134005950071142</v>
      </c>
      <c r="M22">
        <f t="shared" si="3"/>
        <v>0.30304645172750688</v>
      </c>
      <c r="N22">
        <f t="shared" si="4"/>
        <v>0.30570586783488624</v>
      </c>
      <c r="O22">
        <f t="shared" si="5"/>
        <v>0.92779632257666433</v>
      </c>
      <c r="P22">
        <f t="shared" si="6"/>
        <v>6.9469982106497201E-3</v>
      </c>
      <c r="Q22">
        <v>95.63</v>
      </c>
      <c r="R22">
        <v>52.91</v>
      </c>
      <c r="S22">
        <f t="shared" si="7"/>
        <v>74.615000000000009</v>
      </c>
      <c r="T22">
        <f t="shared" si="8"/>
        <v>29.234652141050169</v>
      </c>
      <c r="U22">
        <f t="shared" si="9"/>
        <v>49.089703427531305</v>
      </c>
      <c r="V22">
        <f t="shared" si="10"/>
        <v>0.51835027148762891</v>
      </c>
      <c r="W22">
        <f t="shared" si="11"/>
        <v>78.842705840069101</v>
      </c>
      <c r="X22">
        <v>26.77</v>
      </c>
      <c r="Y22">
        <v>21.94</v>
      </c>
      <c r="Z22">
        <f t="shared" si="12"/>
        <v>2.1106192353386501</v>
      </c>
      <c r="AA22">
        <f t="shared" si="13"/>
        <v>1.7298089661311162</v>
      </c>
      <c r="AB22">
        <v>112.3</v>
      </c>
      <c r="AC22">
        <f t="shared" si="14"/>
        <v>5.9417929999999997</v>
      </c>
      <c r="AD22">
        <v>1.57</v>
      </c>
      <c r="AE22">
        <v>50.422072270000001</v>
      </c>
      <c r="AF22">
        <v>0.7</v>
      </c>
      <c r="AG22">
        <v>75.585714289999999</v>
      </c>
      <c r="AH22">
        <f t="shared" si="15"/>
        <v>25.163642019999998</v>
      </c>
    </row>
    <row r="23" spans="1:34" x14ac:dyDescent="0.25">
      <c r="A23" t="s">
        <v>39</v>
      </c>
      <c r="B23">
        <v>0</v>
      </c>
      <c r="C23">
        <v>0</v>
      </c>
      <c r="D23">
        <v>76.099999999999994</v>
      </c>
      <c r="E23">
        <v>0.2</v>
      </c>
      <c r="F23">
        <v>3.2</v>
      </c>
      <c r="G23">
        <v>0</v>
      </c>
      <c r="H23">
        <v>8.5</v>
      </c>
      <c r="I23">
        <v>1.5</v>
      </c>
      <c r="J23">
        <v>10.5</v>
      </c>
      <c r="K23">
        <f t="shared" si="0"/>
        <v>0.32022524636320976</v>
      </c>
      <c r="L23">
        <f t="shared" si="1"/>
        <v>0.44134005950071142</v>
      </c>
      <c r="M23">
        <f t="shared" si="3"/>
        <v>0.30304645172750688</v>
      </c>
      <c r="N23">
        <f t="shared" si="4"/>
        <v>0</v>
      </c>
      <c r="O23">
        <f t="shared" si="5"/>
        <v>1.8150462763003641</v>
      </c>
      <c r="P23">
        <f t="shared" si="6"/>
        <v>6.9469982106497201E-3</v>
      </c>
      <c r="Q23">
        <v>95.63</v>
      </c>
      <c r="R23">
        <v>52.91</v>
      </c>
      <c r="S23">
        <f t="shared" si="7"/>
        <v>74.615000000000009</v>
      </c>
      <c r="T23">
        <f t="shared" si="8"/>
        <v>0</v>
      </c>
      <c r="U23">
        <f t="shared" si="9"/>
        <v>96.034098479052261</v>
      </c>
      <c r="V23">
        <f t="shared" si="10"/>
        <v>0.51835027148762891</v>
      </c>
      <c r="W23">
        <f t="shared" si="11"/>
        <v>96.552448750539895</v>
      </c>
      <c r="X23">
        <v>26.77</v>
      </c>
      <c r="Y23">
        <v>21.94</v>
      </c>
      <c r="Z23">
        <f t="shared" si="12"/>
        <v>2.5847090530519532</v>
      </c>
      <c r="AA23">
        <f t="shared" si="13"/>
        <v>2.1183607255868457</v>
      </c>
      <c r="AB23">
        <v>112.3</v>
      </c>
      <c r="AC23">
        <f t="shared" si="14"/>
        <v>5.9417929999999997</v>
      </c>
      <c r="AD23">
        <v>1.57</v>
      </c>
      <c r="AE23">
        <v>61.673963069999999</v>
      </c>
      <c r="AF23">
        <v>0.7</v>
      </c>
      <c r="AG23">
        <v>75.585714289999999</v>
      </c>
      <c r="AH23">
        <f t="shared" si="15"/>
        <v>13.911751219999999</v>
      </c>
    </row>
    <row r="24" spans="1:34" x14ac:dyDescent="0.25">
      <c r="A24" t="s">
        <v>40</v>
      </c>
      <c r="B24">
        <v>28.9</v>
      </c>
      <c r="C24">
        <v>26.7</v>
      </c>
      <c r="D24">
        <v>33.799999999999997</v>
      </c>
      <c r="E24">
        <v>0.9</v>
      </c>
      <c r="F24">
        <v>0.9</v>
      </c>
      <c r="G24">
        <v>0</v>
      </c>
      <c r="H24">
        <v>0.2</v>
      </c>
      <c r="I24">
        <v>6.4</v>
      </c>
      <c r="J24">
        <v>2.2000000000000002</v>
      </c>
      <c r="K24">
        <f t="shared" si="0"/>
        <v>0.32022524636320976</v>
      </c>
      <c r="L24">
        <f t="shared" si="1"/>
        <v>0.44134005950071142</v>
      </c>
      <c r="M24">
        <f t="shared" si="3"/>
        <v>0.30304645172750688</v>
      </c>
      <c r="N24">
        <f t="shared" si="4"/>
        <v>0.87767168507435067</v>
      </c>
      <c r="O24">
        <f t="shared" si="5"/>
        <v>0.80615721601777002</v>
      </c>
      <c r="P24">
        <f t="shared" si="6"/>
        <v>3.1261491947923742E-2</v>
      </c>
      <c r="Q24">
        <v>95.63</v>
      </c>
      <c r="R24">
        <v>52.91</v>
      </c>
      <c r="S24">
        <f t="shared" si="7"/>
        <v>74.615000000000009</v>
      </c>
      <c r="T24">
        <f t="shared" si="8"/>
        <v>83.931743243660151</v>
      </c>
      <c r="U24">
        <f t="shared" si="9"/>
        <v>42.65377829950021</v>
      </c>
      <c r="V24">
        <f t="shared" si="10"/>
        <v>2.3325762216943304</v>
      </c>
      <c r="W24">
        <f t="shared" si="11"/>
        <v>128.91809776485468</v>
      </c>
      <c r="X24">
        <v>26.77</v>
      </c>
      <c r="Y24">
        <v>21.94</v>
      </c>
      <c r="Z24">
        <f t="shared" si="12"/>
        <v>3.45113747716516</v>
      </c>
      <c r="AA24">
        <f t="shared" si="13"/>
        <v>2.8284630649609115</v>
      </c>
      <c r="AB24">
        <v>112.3</v>
      </c>
      <c r="AC24">
        <f t="shared" si="14"/>
        <v>5.9417929999999997</v>
      </c>
      <c r="AD24">
        <v>1.57</v>
      </c>
      <c r="AE24">
        <v>83.390157520000002</v>
      </c>
      <c r="AF24">
        <v>0.7</v>
      </c>
      <c r="AG24">
        <v>75.585714289999999</v>
      </c>
      <c r="AH24">
        <f t="shared" si="15"/>
        <v>-7.804443230000004</v>
      </c>
    </row>
    <row r="25" spans="1:34" x14ac:dyDescent="0.25">
      <c r="A25" t="s">
        <v>41</v>
      </c>
      <c r="B25">
        <v>26</v>
      </c>
      <c r="C25">
        <v>24.9</v>
      </c>
      <c r="D25">
        <v>19.7</v>
      </c>
      <c r="E25">
        <v>0.1</v>
      </c>
      <c r="F25">
        <v>2</v>
      </c>
      <c r="G25">
        <v>0</v>
      </c>
      <c r="H25">
        <v>3.1</v>
      </c>
      <c r="I25">
        <v>21.6</v>
      </c>
      <c r="J25">
        <v>2.7</v>
      </c>
      <c r="K25">
        <f t="shared" si="0"/>
        <v>0.32022524636320976</v>
      </c>
      <c r="L25">
        <f t="shared" si="1"/>
        <v>0.44134005950071142</v>
      </c>
      <c r="M25">
        <f t="shared" si="3"/>
        <v>0.30304645172750688</v>
      </c>
      <c r="N25">
        <f t="shared" si="4"/>
        <v>0.81850280742888881</v>
      </c>
      <c r="O25">
        <f t="shared" si="5"/>
        <v>0.46986086259023874</v>
      </c>
      <c r="P25">
        <f t="shared" si="6"/>
        <v>3.4734991053248601E-3</v>
      </c>
      <c r="Q25">
        <v>95.63</v>
      </c>
      <c r="R25">
        <v>52.91</v>
      </c>
      <c r="S25">
        <f t="shared" si="7"/>
        <v>74.615000000000009</v>
      </c>
      <c r="T25">
        <f t="shared" si="8"/>
        <v>78.273423474424632</v>
      </c>
      <c r="U25">
        <f t="shared" si="9"/>
        <v>24.860338239649529</v>
      </c>
      <c r="V25">
        <f t="shared" si="10"/>
        <v>0.25917513574381446</v>
      </c>
      <c r="W25">
        <f t="shared" si="11"/>
        <v>103.39293684981797</v>
      </c>
      <c r="X25">
        <v>26.77</v>
      </c>
      <c r="Y25">
        <v>21.94</v>
      </c>
      <c r="Z25">
        <f t="shared" si="12"/>
        <v>2.7678289194696273</v>
      </c>
      <c r="AA25">
        <f t="shared" si="13"/>
        <v>2.2684410344850066</v>
      </c>
      <c r="AB25">
        <v>112.3</v>
      </c>
      <c r="AC25">
        <f t="shared" si="14"/>
        <v>5.9417929999999997</v>
      </c>
      <c r="AD25">
        <v>1.57</v>
      </c>
      <c r="AE25">
        <v>65.855402359999999</v>
      </c>
      <c r="AF25">
        <v>0.7</v>
      </c>
      <c r="AG25">
        <v>75.585714289999999</v>
      </c>
      <c r="AH25">
        <f t="shared" si="15"/>
        <v>9.7303119299999992</v>
      </c>
    </row>
    <row r="26" spans="1:34" x14ac:dyDescent="0.25">
      <c r="A26" t="s">
        <v>42</v>
      </c>
      <c r="B26">
        <v>9.8000000000000007</v>
      </c>
      <c r="C26">
        <v>7</v>
      </c>
      <c r="D26">
        <v>80.400000000000006</v>
      </c>
      <c r="E26">
        <v>0</v>
      </c>
      <c r="F26">
        <v>0</v>
      </c>
      <c r="G26">
        <v>0</v>
      </c>
      <c r="H26">
        <v>0.7</v>
      </c>
      <c r="I26">
        <v>0</v>
      </c>
      <c r="J26">
        <v>2.1</v>
      </c>
      <c r="K26">
        <f t="shared" si="0"/>
        <v>0.32022524636320976</v>
      </c>
      <c r="L26">
        <f t="shared" si="1"/>
        <v>0.44134005950071142</v>
      </c>
      <c r="M26">
        <f t="shared" si="3"/>
        <v>0.30304645172750688</v>
      </c>
      <c r="N26">
        <f t="shared" si="4"/>
        <v>0.2301011908434627</v>
      </c>
      <c r="O26">
        <f t="shared" si="5"/>
        <v>1.9176047386931574</v>
      </c>
      <c r="P26">
        <f t="shared" si="6"/>
        <v>0</v>
      </c>
      <c r="Q26">
        <v>95.63</v>
      </c>
      <c r="R26">
        <v>52.91</v>
      </c>
      <c r="S26">
        <f t="shared" si="7"/>
        <v>74.615000000000009</v>
      </c>
      <c r="T26">
        <f t="shared" si="8"/>
        <v>22.004576880360336</v>
      </c>
      <c r="U26">
        <f t="shared" si="9"/>
        <v>101.46046672425496</v>
      </c>
      <c r="V26">
        <f t="shared" si="10"/>
        <v>0</v>
      </c>
      <c r="W26">
        <f t="shared" si="11"/>
        <v>123.46504360461529</v>
      </c>
      <c r="X26">
        <v>26.77</v>
      </c>
      <c r="Y26">
        <v>21.94</v>
      </c>
      <c r="Z26">
        <f t="shared" si="12"/>
        <v>3.3051592172955511</v>
      </c>
      <c r="AA26">
        <f t="shared" si="13"/>
        <v>2.7088230566852594</v>
      </c>
      <c r="AB26">
        <v>112.3</v>
      </c>
      <c r="AC26">
        <f t="shared" si="14"/>
        <v>5.9417929999999997</v>
      </c>
      <c r="AD26">
        <v>1.57</v>
      </c>
      <c r="AE26">
        <v>78.443554770000006</v>
      </c>
      <c r="AF26">
        <v>0.7</v>
      </c>
      <c r="AG26">
        <v>75.585714289999999</v>
      </c>
      <c r="AH26">
        <f t="shared" si="15"/>
        <v>-2.8578404800000072</v>
      </c>
    </row>
    <row r="27" spans="1:34" x14ac:dyDescent="0.25">
      <c r="A27" t="s">
        <v>43</v>
      </c>
      <c r="B27">
        <v>10.5</v>
      </c>
      <c r="C27">
        <v>70.5</v>
      </c>
      <c r="D27">
        <v>10.9</v>
      </c>
      <c r="E27">
        <v>0.1</v>
      </c>
      <c r="F27">
        <v>3</v>
      </c>
      <c r="G27">
        <v>0</v>
      </c>
      <c r="H27">
        <v>0.1</v>
      </c>
      <c r="I27">
        <v>4.7</v>
      </c>
      <c r="J27">
        <v>0.2</v>
      </c>
      <c r="K27">
        <f t="shared" si="0"/>
        <v>0.32022524636320976</v>
      </c>
      <c r="L27">
        <f t="shared" si="1"/>
        <v>0.44134005950071142</v>
      </c>
      <c r="M27">
        <f t="shared" si="3"/>
        <v>0.30304645172750688</v>
      </c>
      <c r="N27">
        <f t="shared" si="4"/>
        <v>2.3174477077805888</v>
      </c>
      <c r="O27">
        <f t="shared" si="5"/>
        <v>0.25997377676312711</v>
      </c>
      <c r="P27">
        <f t="shared" si="6"/>
        <v>3.4734991053248601E-3</v>
      </c>
      <c r="Q27">
        <v>95.63</v>
      </c>
      <c r="R27">
        <v>52.91</v>
      </c>
      <c r="S27">
        <f t="shared" si="7"/>
        <v>74.615000000000009</v>
      </c>
      <c r="T27">
        <f t="shared" si="8"/>
        <v>221.61752429505771</v>
      </c>
      <c r="U27">
        <f t="shared" si="9"/>
        <v>13.755212528537054</v>
      </c>
      <c r="V27">
        <f t="shared" si="10"/>
        <v>0.25917513574381446</v>
      </c>
      <c r="W27">
        <f t="shared" si="11"/>
        <v>235.63191195933857</v>
      </c>
      <c r="X27">
        <v>26.77</v>
      </c>
      <c r="Y27">
        <v>21.94</v>
      </c>
      <c r="Z27">
        <f t="shared" si="12"/>
        <v>6.3078662831514931</v>
      </c>
      <c r="AA27">
        <f t="shared" si="13"/>
        <v>5.1697641483878884</v>
      </c>
      <c r="AB27">
        <v>112.3</v>
      </c>
      <c r="AC27">
        <f t="shared" si="14"/>
        <v>5.9417929999999997</v>
      </c>
      <c r="AD27">
        <v>1.57</v>
      </c>
      <c r="AE27">
        <v>149.87347729999999</v>
      </c>
      <c r="AF27">
        <v>0.7</v>
      </c>
      <c r="AG27">
        <v>75.585714289999999</v>
      </c>
      <c r="AH27">
        <f t="shared" si="15"/>
        <v>-74.287763009999992</v>
      </c>
    </row>
    <row r="28" spans="1:34" x14ac:dyDescent="0.25">
      <c r="A28" t="s">
        <v>44</v>
      </c>
      <c r="B28">
        <v>0</v>
      </c>
      <c r="C28">
        <v>36</v>
      </c>
      <c r="D28">
        <v>1.7</v>
      </c>
      <c r="E28">
        <v>1.9</v>
      </c>
      <c r="F28">
        <v>46.6</v>
      </c>
      <c r="G28">
        <v>0</v>
      </c>
      <c r="H28">
        <v>0.1</v>
      </c>
      <c r="I28">
        <v>12.6</v>
      </c>
      <c r="J28">
        <v>1.1000000000000001</v>
      </c>
      <c r="K28">
        <f t="shared" si="0"/>
        <v>0.32022524636320976</v>
      </c>
      <c r="L28">
        <f t="shared" si="1"/>
        <v>0.44134005950071142</v>
      </c>
      <c r="M28">
        <f t="shared" si="3"/>
        <v>0.30304645172750688</v>
      </c>
      <c r="N28">
        <f t="shared" si="4"/>
        <v>1.183377552909237</v>
      </c>
      <c r="O28">
        <f t="shared" si="5"/>
        <v>4.0546368852964768E-2</v>
      </c>
      <c r="P28">
        <f t="shared" si="6"/>
        <v>6.5996483001172335E-2</v>
      </c>
      <c r="Q28">
        <v>95.63</v>
      </c>
      <c r="R28">
        <v>52.91</v>
      </c>
      <c r="S28">
        <f t="shared" si="7"/>
        <v>74.615000000000009</v>
      </c>
      <c r="T28">
        <f t="shared" si="8"/>
        <v>113.16639538471033</v>
      </c>
      <c r="U28">
        <f t="shared" si="9"/>
        <v>2.1453083760103655</v>
      </c>
      <c r="V28">
        <f t="shared" si="10"/>
        <v>4.9243275791324743</v>
      </c>
      <c r="W28">
        <f t="shared" si="11"/>
        <v>120.23603133985317</v>
      </c>
      <c r="X28">
        <v>26.77</v>
      </c>
      <c r="Y28">
        <v>21.94</v>
      </c>
      <c r="Z28">
        <f t="shared" si="12"/>
        <v>3.2187185589678693</v>
      </c>
      <c r="AA28">
        <f t="shared" si="13"/>
        <v>2.6379785275963785</v>
      </c>
      <c r="AB28">
        <v>112.3</v>
      </c>
      <c r="AC28">
        <f t="shared" si="14"/>
        <v>5.9417929999999997</v>
      </c>
      <c r="AD28">
        <v>1.57</v>
      </c>
      <c r="AE28">
        <v>79.520673900000006</v>
      </c>
      <c r="AF28">
        <v>0.7</v>
      </c>
      <c r="AG28">
        <v>75.585714289999999</v>
      </c>
      <c r="AH28">
        <f t="shared" si="15"/>
        <v>-3.934959610000007</v>
      </c>
    </row>
    <row r="29" spans="1:34" x14ac:dyDescent="0.25">
      <c r="A29" t="s">
        <v>45</v>
      </c>
      <c r="B29">
        <v>16.8</v>
      </c>
      <c r="C29">
        <v>51.2</v>
      </c>
      <c r="D29">
        <v>3.9</v>
      </c>
      <c r="E29">
        <v>0</v>
      </c>
      <c r="F29">
        <v>4</v>
      </c>
      <c r="G29">
        <v>0</v>
      </c>
      <c r="H29">
        <v>0.2</v>
      </c>
      <c r="I29">
        <v>23.6</v>
      </c>
      <c r="J29">
        <v>0.2</v>
      </c>
      <c r="K29">
        <f t="shared" si="0"/>
        <v>0.32022524636320976</v>
      </c>
      <c r="L29">
        <f t="shared" si="1"/>
        <v>0.44134005950071142</v>
      </c>
      <c r="M29">
        <f t="shared" si="3"/>
        <v>0.30304645172750688</v>
      </c>
      <c r="N29">
        <f t="shared" si="4"/>
        <v>1.6830258530264701</v>
      </c>
      <c r="O29">
        <f t="shared" si="5"/>
        <v>9.3018140309742703E-2</v>
      </c>
      <c r="P29">
        <f t="shared" si="6"/>
        <v>0</v>
      </c>
      <c r="Q29">
        <v>95.63</v>
      </c>
      <c r="R29">
        <v>52.91</v>
      </c>
      <c r="S29">
        <f t="shared" si="7"/>
        <v>74.615000000000009</v>
      </c>
      <c r="T29">
        <f t="shared" si="8"/>
        <v>160.94776232492134</v>
      </c>
      <c r="U29">
        <f t="shared" si="9"/>
        <v>4.9215898037884864</v>
      </c>
      <c r="V29">
        <f t="shared" si="10"/>
        <v>0</v>
      </c>
      <c r="W29">
        <f t="shared" si="11"/>
        <v>165.86935212870983</v>
      </c>
      <c r="X29">
        <v>26.77</v>
      </c>
      <c r="Y29">
        <v>21.94</v>
      </c>
      <c r="Z29">
        <f t="shared" si="12"/>
        <v>4.4403225564855617</v>
      </c>
      <c r="AA29">
        <f t="shared" si="13"/>
        <v>3.6391735857038938</v>
      </c>
      <c r="AB29">
        <v>112.3</v>
      </c>
      <c r="AC29">
        <f t="shared" si="14"/>
        <v>5.9417929999999997</v>
      </c>
      <c r="AD29">
        <v>1.57</v>
      </c>
      <c r="AE29">
        <v>105.3851457</v>
      </c>
      <c r="AF29">
        <v>0.7</v>
      </c>
      <c r="AG29">
        <v>75.585714289999999</v>
      </c>
      <c r="AH29">
        <f t="shared" si="15"/>
        <v>-29.799431409999997</v>
      </c>
    </row>
    <row r="30" spans="1:34" x14ac:dyDescent="0.25">
      <c r="A30" t="s">
        <v>46</v>
      </c>
      <c r="B30">
        <v>0</v>
      </c>
      <c r="C30">
        <v>4.8</v>
      </c>
      <c r="D30">
        <v>66.099999999999994</v>
      </c>
      <c r="E30">
        <v>0</v>
      </c>
      <c r="F30">
        <v>4.8</v>
      </c>
      <c r="G30">
        <v>10.199999999999999</v>
      </c>
      <c r="H30">
        <v>13</v>
      </c>
      <c r="I30">
        <v>0.8</v>
      </c>
      <c r="J30">
        <v>0.2</v>
      </c>
      <c r="K30">
        <f t="shared" si="0"/>
        <v>0.32022524636320976</v>
      </c>
      <c r="L30">
        <f t="shared" si="1"/>
        <v>0.44134005950071142</v>
      </c>
      <c r="M30">
        <f t="shared" si="3"/>
        <v>0.30304645172750688</v>
      </c>
      <c r="N30">
        <f t="shared" si="4"/>
        <v>0.15778367372123159</v>
      </c>
      <c r="O30">
        <f t="shared" si="5"/>
        <v>1.5765382242241006</v>
      </c>
      <c r="P30">
        <f t="shared" si="6"/>
        <v>0</v>
      </c>
      <c r="Q30">
        <v>95.63</v>
      </c>
      <c r="R30">
        <v>52.91</v>
      </c>
      <c r="S30">
        <f t="shared" si="7"/>
        <v>74.615000000000009</v>
      </c>
      <c r="T30">
        <f t="shared" si="8"/>
        <v>15.088852717961377</v>
      </c>
      <c r="U30">
        <f t="shared" si="9"/>
        <v>83.41463744369716</v>
      </c>
      <c r="V30">
        <f t="shared" si="10"/>
        <v>0</v>
      </c>
      <c r="W30">
        <f t="shared" si="11"/>
        <v>98.503490161658533</v>
      </c>
      <c r="X30">
        <v>26.77</v>
      </c>
      <c r="Y30">
        <v>21.94</v>
      </c>
      <c r="Z30">
        <f t="shared" si="12"/>
        <v>2.6369384316275988</v>
      </c>
      <c r="AA30">
        <f t="shared" si="13"/>
        <v>2.161166574146788</v>
      </c>
      <c r="AB30">
        <v>112.3</v>
      </c>
      <c r="AC30">
        <f t="shared" si="14"/>
        <v>5.9417929999999997</v>
      </c>
      <c r="AD30">
        <v>1.57</v>
      </c>
      <c r="AE30">
        <v>62.58422384</v>
      </c>
      <c r="AF30">
        <v>0.7</v>
      </c>
      <c r="AG30">
        <v>75.585714289999999</v>
      </c>
      <c r="AH30">
        <f t="shared" si="15"/>
        <v>13.001490449999999</v>
      </c>
    </row>
    <row r="31" spans="1:34" x14ac:dyDescent="0.25">
      <c r="A31" t="s">
        <v>47</v>
      </c>
      <c r="B31">
        <v>59</v>
      </c>
      <c r="C31">
        <v>0.8</v>
      </c>
      <c r="D31">
        <v>21.8</v>
      </c>
      <c r="E31">
        <v>0.2</v>
      </c>
      <c r="F31">
        <v>8.9</v>
      </c>
      <c r="G31">
        <v>0</v>
      </c>
      <c r="H31">
        <v>0</v>
      </c>
      <c r="I31">
        <v>3.1</v>
      </c>
      <c r="J31">
        <v>6.1</v>
      </c>
      <c r="K31">
        <f t="shared" si="0"/>
        <v>0.32022524636320976</v>
      </c>
      <c r="L31">
        <f t="shared" si="1"/>
        <v>0.44134005950071142</v>
      </c>
      <c r="M31">
        <f t="shared" si="3"/>
        <v>0.30304645172750688</v>
      </c>
      <c r="N31">
        <f t="shared" si="4"/>
        <v>2.6297278953538596E-2</v>
      </c>
      <c r="O31">
        <f t="shared" si="5"/>
        <v>0.51994755352625421</v>
      </c>
      <c r="P31">
        <f t="shared" si="6"/>
        <v>6.9469982106497201E-3</v>
      </c>
      <c r="Q31">
        <v>95.63</v>
      </c>
      <c r="R31">
        <v>52.91</v>
      </c>
      <c r="S31">
        <f t="shared" si="7"/>
        <v>74.615000000000009</v>
      </c>
      <c r="T31">
        <f t="shared" si="8"/>
        <v>2.514808786326896</v>
      </c>
      <c r="U31">
        <f t="shared" si="9"/>
        <v>27.510425057074109</v>
      </c>
      <c r="V31">
        <f t="shared" si="10"/>
        <v>0.51835027148762891</v>
      </c>
      <c r="W31">
        <f t="shared" si="11"/>
        <v>30.543584114888635</v>
      </c>
      <c r="X31">
        <v>26.77</v>
      </c>
      <c r="Y31">
        <v>21.94</v>
      </c>
      <c r="Z31">
        <f t="shared" si="12"/>
        <v>0.81765174675556873</v>
      </c>
      <c r="AA31">
        <f t="shared" si="13"/>
        <v>0.67012623548065664</v>
      </c>
      <c r="AB31">
        <v>112.3</v>
      </c>
      <c r="AC31">
        <f t="shared" si="14"/>
        <v>5.9417929999999997</v>
      </c>
      <c r="AD31">
        <v>1.57</v>
      </c>
      <c r="AE31">
        <v>19.735209900000001</v>
      </c>
      <c r="AF31">
        <v>0.7</v>
      </c>
      <c r="AG31">
        <v>75.585714289999999</v>
      </c>
      <c r="AH31">
        <f t="shared" si="15"/>
        <v>55.850504389999998</v>
      </c>
    </row>
    <row r="32" spans="1:34" x14ac:dyDescent="0.25">
      <c r="A32" t="s">
        <v>48</v>
      </c>
      <c r="B32">
        <v>43.5</v>
      </c>
      <c r="C32">
        <v>1.5</v>
      </c>
      <c r="D32">
        <v>50.3</v>
      </c>
      <c r="E32">
        <v>0.1</v>
      </c>
      <c r="F32">
        <v>-0.2</v>
      </c>
      <c r="G32">
        <v>0</v>
      </c>
      <c r="H32">
        <v>2.6</v>
      </c>
      <c r="I32">
        <v>0</v>
      </c>
      <c r="J32">
        <v>2.2000000000000002</v>
      </c>
      <c r="K32">
        <f t="shared" si="0"/>
        <v>0.32022524636320976</v>
      </c>
      <c r="L32">
        <f t="shared" si="1"/>
        <v>0.44134005950071142</v>
      </c>
      <c r="M32">
        <f t="shared" si="3"/>
        <v>0.30304645172750688</v>
      </c>
      <c r="N32">
        <f t="shared" si="4"/>
        <v>4.9307398037884857E-2</v>
      </c>
      <c r="O32">
        <f t="shared" si="5"/>
        <v>1.1996955019436046</v>
      </c>
      <c r="P32">
        <f t="shared" si="6"/>
        <v>3.4734991053248601E-3</v>
      </c>
      <c r="Q32">
        <v>95.63</v>
      </c>
      <c r="R32">
        <v>52.91</v>
      </c>
      <c r="S32">
        <f t="shared" si="7"/>
        <v>74.615000000000009</v>
      </c>
      <c r="T32">
        <f t="shared" si="8"/>
        <v>4.7152664743629291</v>
      </c>
      <c r="U32">
        <f t="shared" si="9"/>
        <v>63.475889007836116</v>
      </c>
      <c r="V32">
        <f t="shared" si="10"/>
        <v>0.25917513574381446</v>
      </c>
      <c r="W32">
        <f t="shared" si="11"/>
        <v>68.450330617942868</v>
      </c>
      <c r="X32">
        <v>26.77</v>
      </c>
      <c r="Y32">
        <v>21.94</v>
      </c>
      <c r="Z32">
        <f t="shared" si="12"/>
        <v>1.8324153506423306</v>
      </c>
      <c r="AA32">
        <f t="shared" si="13"/>
        <v>1.5018002537576665</v>
      </c>
      <c r="AB32">
        <v>112.3</v>
      </c>
      <c r="AC32">
        <f t="shared" si="14"/>
        <v>5.9417929999999997</v>
      </c>
      <c r="AD32">
        <v>1.57</v>
      </c>
      <c r="AE32">
        <v>43.654606360000002</v>
      </c>
      <c r="AF32">
        <v>0.7</v>
      </c>
      <c r="AG32">
        <v>75.585714289999999</v>
      </c>
      <c r="AH32">
        <f t="shared" si="15"/>
        <v>31.931107929999996</v>
      </c>
    </row>
    <row r="33" spans="1:34" x14ac:dyDescent="0.25">
      <c r="A33" t="s">
        <v>49</v>
      </c>
      <c r="B33">
        <v>0</v>
      </c>
      <c r="C33">
        <v>37.200000000000003</v>
      </c>
      <c r="D33">
        <v>35.700000000000003</v>
      </c>
      <c r="E33">
        <v>0.5</v>
      </c>
      <c r="F33">
        <v>0.5</v>
      </c>
      <c r="G33">
        <v>0.2</v>
      </c>
      <c r="H33">
        <v>4.9000000000000004</v>
      </c>
      <c r="I33">
        <v>20.9</v>
      </c>
      <c r="J33">
        <v>0.1</v>
      </c>
      <c r="K33">
        <f t="shared" si="0"/>
        <v>0.32022524636320976</v>
      </c>
      <c r="L33">
        <f t="shared" si="1"/>
        <v>0.44134005950071142</v>
      </c>
      <c r="M33">
        <f t="shared" si="3"/>
        <v>0.30304645172750688</v>
      </c>
      <c r="N33">
        <f t="shared" si="4"/>
        <v>1.2228234713395449</v>
      </c>
      <c r="O33">
        <f t="shared" si="5"/>
        <v>0.85147374591226022</v>
      </c>
      <c r="P33">
        <f t="shared" si="6"/>
        <v>1.73674955266243E-2</v>
      </c>
      <c r="Q33">
        <v>95.63</v>
      </c>
      <c r="R33">
        <v>52.91</v>
      </c>
      <c r="S33">
        <f t="shared" si="7"/>
        <v>74.615000000000009</v>
      </c>
      <c r="T33">
        <f t="shared" si="8"/>
        <v>116.93860856420068</v>
      </c>
      <c r="U33">
        <f t="shared" si="9"/>
        <v>45.051475896217688</v>
      </c>
      <c r="V33">
        <f t="shared" si="10"/>
        <v>1.2958756787190724</v>
      </c>
      <c r="W33">
        <f t="shared" si="11"/>
        <v>163.28596013913744</v>
      </c>
      <c r="X33">
        <v>26.77</v>
      </c>
      <c r="Y33">
        <v>21.94</v>
      </c>
      <c r="Z33">
        <f t="shared" si="12"/>
        <v>4.3711651529247089</v>
      </c>
      <c r="AA33">
        <f t="shared" si="13"/>
        <v>3.5824939654526755</v>
      </c>
      <c r="AB33">
        <v>112.3</v>
      </c>
      <c r="AC33">
        <f t="shared" si="14"/>
        <v>5.9417929999999997</v>
      </c>
      <c r="AD33">
        <v>1.57</v>
      </c>
      <c r="AE33">
        <v>104.5671218</v>
      </c>
      <c r="AF33">
        <v>0.7</v>
      </c>
      <c r="AG33">
        <v>75.585714289999999</v>
      </c>
      <c r="AH33">
        <f t="shared" si="15"/>
        <v>-28.981407509999997</v>
      </c>
    </row>
    <row r="34" spans="1:34" x14ac:dyDescent="0.25">
      <c r="A34" t="s">
        <v>50</v>
      </c>
      <c r="B34">
        <v>29.1</v>
      </c>
      <c r="C34">
        <v>0.1</v>
      </c>
      <c r="D34">
        <v>40.1</v>
      </c>
      <c r="E34">
        <v>0.2</v>
      </c>
      <c r="F34">
        <v>23.6</v>
      </c>
      <c r="G34">
        <v>0</v>
      </c>
      <c r="H34">
        <v>0.8</v>
      </c>
      <c r="I34">
        <v>3.8</v>
      </c>
      <c r="J34">
        <v>2.2999999999999998</v>
      </c>
      <c r="K34">
        <f t="shared" si="0"/>
        <v>0.32022524636320976</v>
      </c>
      <c r="L34">
        <f t="shared" si="1"/>
        <v>0.44134005950071142</v>
      </c>
      <c r="M34">
        <f t="shared" si="3"/>
        <v>0.30304645172750688</v>
      </c>
      <c r="N34">
        <f t="shared" si="4"/>
        <v>3.2871598691923245E-3</v>
      </c>
      <c r="O34">
        <f t="shared" si="5"/>
        <v>0.95641728882581611</v>
      </c>
      <c r="P34">
        <f t="shared" si="6"/>
        <v>6.9469982106497201E-3</v>
      </c>
      <c r="Q34">
        <v>95.63</v>
      </c>
      <c r="R34">
        <v>52.91</v>
      </c>
      <c r="S34">
        <f t="shared" si="7"/>
        <v>74.615000000000009</v>
      </c>
      <c r="T34">
        <f t="shared" si="8"/>
        <v>0.314351098290862</v>
      </c>
      <c r="U34">
        <f t="shared" si="9"/>
        <v>50.604038751773928</v>
      </c>
      <c r="V34">
        <f t="shared" si="10"/>
        <v>0.51835027148762891</v>
      </c>
      <c r="W34">
        <f t="shared" si="11"/>
        <v>51.436740121552418</v>
      </c>
      <c r="X34">
        <v>26.77</v>
      </c>
      <c r="Y34">
        <v>21.94</v>
      </c>
      <c r="Z34">
        <f t="shared" si="12"/>
        <v>1.3769615330539582</v>
      </c>
      <c r="AA34">
        <f t="shared" si="13"/>
        <v>1.1285220782668601</v>
      </c>
      <c r="AB34">
        <v>112.3</v>
      </c>
      <c r="AC34">
        <f t="shared" si="14"/>
        <v>5.9417929999999997</v>
      </c>
      <c r="AD34">
        <v>1.57</v>
      </c>
      <c r="AE34">
        <v>33.00968323</v>
      </c>
      <c r="AF34">
        <v>0.7</v>
      </c>
      <c r="AG34">
        <v>75.585714289999999</v>
      </c>
      <c r="AH34">
        <f t="shared" si="15"/>
        <v>42.576031059999998</v>
      </c>
    </row>
    <row r="35" spans="1:34" x14ac:dyDescent="0.25">
      <c r="A35" t="s">
        <v>51</v>
      </c>
      <c r="B35">
        <v>34.1</v>
      </c>
      <c r="C35">
        <v>16.8</v>
      </c>
      <c r="D35">
        <v>33.700000000000003</v>
      </c>
      <c r="E35">
        <v>0.1</v>
      </c>
      <c r="F35">
        <v>5.3</v>
      </c>
      <c r="G35">
        <v>0</v>
      </c>
      <c r="H35">
        <v>7.2</v>
      </c>
      <c r="I35">
        <v>0.4</v>
      </c>
      <c r="J35">
        <v>2.4</v>
      </c>
      <c r="K35">
        <f t="shared" si="0"/>
        <v>0.32022524636320976</v>
      </c>
      <c r="L35">
        <f t="shared" si="1"/>
        <v>0.44134005950071142</v>
      </c>
      <c r="M35">
        <f t="shared" si="3"/>
        <v>0.30304645172750688</v>
      </c>
      <c r="N35">
        <f t="shared" si="4"/>
        <v>0.5522428580243105</v>
      </c>
      <c r="O35">
        <f t="shared" si="5"/>
        <v>0.80377213549700754</v>
      </c>
      <c r="P35">
        <f t="shared" si="6"/>
        <v>3.4734991053248601E-3</v>
      </c>
      <c r="Q35">
        <v>95.63</v>
      </c>
      <c r="R35">
        <v>52.91</v>
      </c>
      <c r="S35">
        <f t="shared" si="7"/>
        <v>74.615000000000009</v>
      </c>
      <c r="T35">
        <f t="shared" si="8"/>
        <v>52.810984512864813</v>
      </c>
      <c r="U35">
        <f t="shared" si="9"/>
        <v>42.527583689146667</v>
      </c>
      <c r="V35">
        <f t="shared" si="10"/>
        <v>0.25917513574381446</v>
      </c>
      <c r="W35">
        <f t="shared" si="11"/>
        <v>95.597743337755304</v>
      </c>
      <c r="X35">
        <v>26.77</v>
      </c>
      <c r="Y35">
        <v>21.94</v>
      </c>
      <c r="Z35">
        <f t="shared" si="12"/>
        <v>2.5591515891517091</v>
      </c>
      <c r="AA35">
        <f t="shared" si="13"/>
        <v>2.0974144888303514</v>
      </c>
      <c r="AB35">
        <v>112.3</v>
      </c>
      <c r="AC35">
        <f t="shared" si="14"/>
        <v>5.9417929999999997</v>
      </c>
      <c r="AD35">
        <v>1.57</v>
      </c>
      <c r="AE35">
        <v>60.902723680000001</v>
      </c>
      <c r="AF35">
        <v>0.7</v>
      </c>
      <c r="AG35">
        <v>75.585714289999999</v>
      </c>
      <c r="AH35">
        <f t="shared" si="15"/>
        <v>14.682990609999997</v>
      </c>
    </row>
    <row r="36" spans="1:34" x14ac:dyDescent="0.25">
      <c r="A36" t="s">
        <v>52</v>
      </c>
      <c r="B36">
        <v>0</v>
      </c>
      <c r="C36">
        <v>57.3</v>
      </c>
      <c r="D36">
        <v>3.6</v>
      </c>
      <c r="E36">
        <v>0.1</v>
      </c>
      <c r="F36">
        <v>8.1</v>
      </c>
      <c r="G36">
        <v>0</v>
      </c>
      <c r="H36">
        <v>0</v>
      </c>
      <c r="I36">
        <v>30.8</v>
      </c>
      <c r="J36">
        <v>0.1</v>
      </c>
      <c r="K36">
        <f t="shared" si="0"/>
        <v>0.32022524636320976</v>
      </c>
      <c r="L36">
        <f t="shared" si="1"/>
        <v>0.44134005950071142</v>
      </c>
      <c r="M36">
        <f t="shared" si="3"/>
        <v>0.30304645172750688</v>
      </c>
      <c r="N36">
        <f t="shared" si="4"/>
        <v>1.8835426050472019</v>
      </c>
      <c r="O36">
        <f t="shared" si="5"/>
        <v>8.5862898747454827E-2</v>
      </c>
      <c r="P36">
        <f t="shared" si="6"/>
        <v>3.4734991053248601E-3</v>
      </c>
      <c r="Q36">
        <v>95.63</v>
      </c>
      <c r="R36">
        <v>52.91</v>
      </c>
      <c r="S36">
        <f t="shared" si="7"/>
        <v>74.615000000000009</v>
      </c>
      <c r="T36">
        <f t="shared" si="8"/>
        <v>180.12317932066392</v>
      </c>
      <c r="U36">
        <f t="shared" si="9"/>
        <v>4.5430059727278342</v>
      </c>
      <c r="V36">
        <f t="shared" si="10"/>
        <v>0.25917513574381446</v>
      </c>
      <c r="W36">
        <f t="shared" si="11"/>
        <v>184.92536042913557</v>
      </c>
      <c r="X36">
        <v>26.77</v>
      </c>
      <c r="Y36">
        <v>21.94</v>
      </c>
      <c r="Z36">
        <f t="shared" si="12"/>
        <v>4.9504518986879598</v>
      </c>
      <c r="AA36">
        <f t="shared" si="13"/>
        <v>4.0572624078152346</v>
      </c>
      <c r="AB36">
        <v>112.3</v>
      </c>
      <c r="AC36">
        <f t="shared" si="14"/>
        <v>5.9417929999999997</v>
      </c>
      <c r="AD36">
        <v>1.57</v>
      </c>
      <c r="AE36">
        <v>117.6570536</v>
      </c>
      <c r="AF36">
        <v>0.7</v>
      </c>
      <c r="AG36">
        <v>75.585714289999999</v>
      </c>
      <c r="AH36">
        <f t="shared" si="15"/>
        <v>-42.071339309999999</v>
      </c>
    </row>
    <row r="37" spans="1:34" x14ac:dyDescent="0.25">
      <c r="A37" t="s">
        <v>53</v>
      </c>
      <c r="B37">
        <v>15</v>
      </c>
      <c r="C37">
        <v>37.200000000000003</v>
      </c>
      <c r="D37">
        <v>44</v>
      </c>
      <c r="E37">
        <v>0.9</v>
      </c>
      <c r="F37">
        <v>0.3</v>
      </c>
      <c r="G37">
        <v>0</v>
      </c>
      <c r="H37">
        <v>0.2</v>
      </c>
      <c r="I37">
        <v>1.9</v>
      </c>
      <c r="J37">
        <v>0.6</v>
      </c>
      <c r="K37">
        <f t="shared" si="0"/>
        <v>0.32022524636320976</v>
      </c>
      <c r="L37">
        <f t="shared" si="1"/>
        <v>0.44134005950071142</v>
      </c>
      <c r="M37">
        <f t="shared" si="3"/>
        <v>0.30304645172750688</v>
      </c>
      <c r="N37">
        <f t="shared" si="4"/>
        <v>1.2228234713395449</v>
      </c>
      <c r="O37">
        <f t="shared" si="5"/>
        <v>1.0494354291355588</v>
      </c>
      <c r="P37">
        <f t="shared" si="6"/>
        <v>3.1261491947923742E-2</v>
      </c>
      <c r="Q37">
        <v>95.63</v>
      </c>
      <c r="R37">
        <v>52.91</v>
      </c>
      <c r="S37">
        <f t="shared" si="7"/>
        <v>74.615000000000009</v>
      </c>
      <c r="T37">
        <f t="shared" si="8"/>
        <v>116.93860856420068</v>
      </c>
      <c r="U37">
        <f t="shared" si="9"/>
        <v>55.525628555562413</v>
      </c>
      <c r="V37">
        <f t="shared" si="10"/>
        <v>2.3325762216943304</v>
      </c>
      <c r="W37">
        <f t="shared" si="11"/>
        <v>174.79681334145741</v>
      </c>
      <c r="X37">
        <v>26.77</v>
      </c>
      <c r="Y37">
        <v>21.94</v>
      </c>
      <c r="Z37">
        <f t="shared" si="12"/>
        <v>4.6793106931508142</v>
      </c>
      <c r="AA37">
        <f t="shared" si="13"/>
        <v>3.8350420847115756</v>
      </c>
      <c r="AB37">
        <v>112.3</v>
      </c>
      <c r="AC37">
        <f t="shared" si="14"/>
        <v>5.9417929999999997</v>
      </c>
      <c r="AD37">
        <v>1.57</v>
      </c>
      <c r="AE37">
        <v>112.5392141</v>
      </c>
      <c r="AF37">
        <v>0.7</v>
      </c>
      <c r="AG37">
        <v>75.585714289999999</v>
      </c>
      <c r="AH37">
        <f t="shared" si="15"/>
        <v>-36.953499809999997</v>
      </c>
    </row>
    <row r="38" spans="1:34" x14ac:dyDescent="0.25">
      <c r="A38" t="s">
        <v>54</v>
      </c>
      <c r="B38">
        <v>0</v>
      </c>
      <c r="C38">
        <v>7.1</v>
      </c>
      <c r="D38">
        <v>52.4</v>
      </c>
      <c r="E38">
        <v>0</v>
      </c>
      <c r="F38">
        <v>4.5999999999999996</v>
      </c>
      <c r="G38">
        <v>0</v>
      </c>
      <c r="H38">
        <v>0.1</v>
      </c>
      <c r="I38">
        <v>35.4</v>
      </c>
      <c r="J38">
        <v>0.4</v>
      </c>
      <c r="K38">
        <f t="shared" si="0"/>
        <v>0.32022524636320976</v>
      </c>
      <c r="L38">
        <f t="shared" si="1"/>
        <v>0.44134005950071142</v>
      </c>
      <c r="M38">
        <f t="shared" si="3"/>
        <v>0.30304645172750688</v>
      </c>
      <c r="N38">
        <f t="shared" si="4"/>
        <v>0.23338835071265507</v>
      </c>
      <c r="O38">
        <f t="shared" si="5"/>
        <v>1.2497821928796198</v>
      </c>
      <c r="P38">
        <f t="shared" si="6"/>
        <v>0</v>
      </c>
      <c r="Q38">
        <v>95.63</v>
      </c>
      <c r="R38">
        <v>52.91</v>
      </c>
      <c r="S38">
        <f t="shared" si="7"/>
        <v>74.615000000000009</v>
      </c>
      <c r="T38">
        <f t="shared" si="8"/>
        <v>22.318927978651203</v>
      </c>
      <c r="U38">
        <f t="shared" si="9"/>
        <v>66.125975825260682</v>
      </c>
      <c r="V38">
        <f t="shared" si="10"/>
        <v>0</v>
      </c>
      <c r="W38">
        <f t="shared" si="11"/>
        <v>88.444903803911885</v>
      </c>
      <c r="X38">
        <v>26.77</v>
      </c>
      <c r="Y38">
        <v>21.94</v>
      </c>
      <c r="Z38">
        <f t="shared" si="12"/>
        <v>2.3676700748307211</v>
      </c>
      <c r="AA38">
        <f t="shared" si="13"/>
        <v>1.9404811894578267</v>
      </c>
      <c r="AB38">
        <v>112.3</v>
      </c>
      <c r="AC38">
        <f t="shared" si="14"/>
        <v>5.9417929999999997</v>
      </c>
      <c r="AD38">
        <v>1.57</v>
      </c>
      <c r="AE38">
        <v>56.193497800000003</v>
      </c>
      <c r="AF38">
        <v>0.7</v>
      </c>
      <c r="AG38">
        <v>75.585714289999999</v>
      </c>
      <c r="AH38">
        <f t="shared" si="15"/>
        <v>19.392216489999996</v>
      </c>
    </row>
    <row r="39" spans="1:34" x14ac:dyDescent="0.25">
      <c r="A39" t="s">
        <v>55</v>
      </c>
      <c r="B39">
        <v>0</v>
      </c>
      <c r="C39">
        <v>2.5</v>
      </c>
      <c r="D39">
        <v>28.9</v>
      </c>
      <c r="E39">
        <v>0</v>
      </c>
      <c r="F39">
        <v>51.9</v>
      </c>
      <c r="G39">
        <v>0.2</v>
      </c>
      <c r="H39">
        <v>1.7</v>
      </c>
      <c r="I39">
        <v>13.2</v>
      </c>
      <c r="J39">
        <v>1.6</v>
      </c>
      <c r="K39">
        <f t="shared" si="0"/>
        <v>0.32022524636320976</v>
      </c>
      <c r="L39">
        <f t="shared" si="1"/>
        <v>0.44134005950071142</v>
      </c>
      <c r="M39">
        <f t="shared" si="3"/>
        <v>0.30304645172750688</v>
      </c>
      <c r="N39">
        <f t="shared" si="4"/>
        <v>8.2178996729808107E-2</v>
      </c>
      <c r="O39">
        <f t="shared" si="5"/>
        <v>0.68928827050040098</v>
      </c>
      <c r="P39">
        <f t="shared" si="6"/>
        <v>0</v>
      </c>
      <c r="Q39">
        <v>95.63</v>
      </c>
      <c r="R39">
        <v>52.91</v>
      </c>
      <c r="S39">
        <f t="shared" si="7"/>
        <v>74.615000000000009</v>
      </c>
      <c r="T39">
        <f t="shared" si="8"/>
        <v>7.8587774572715485</v>
      </c>
      <c r="U39">
        <f t="shared" si="9"/>
        <v>36.47024239217621</v>
      </c>
      <c r="V39">
        <f t="shared" si="10"/>
        <v>0</v>
      </c>
      <c r="W39">
        <f t="shared" si="11"/>
        <v>44.329019849447761</v>
      </c>
      <c r="X39">
        <v>26.77</v>
      </c>
      <c r="Y39">
        <v>21.94</v>
      </c>
      <c r="Z39">
        <f t="shared" si="12"/>
        <v>1.1866878613697165</v>
      </c>
      <c r="AA39">
        <f t="shared" si="13"/>
        <v>0.97257869549688392</v>
      </c>
      <c r="AB39">
        <v>112.3</v>
      </c>
      <c r="AC39">
        <f t="shared" si="14"/>
        <v>5.9417929999999997</v>
      </c>
      <c r="AD39">
        <v>1.57</v>
      </c>
      <c r="AE39">
        <v>28.164456879999999</v>
      </c>
      <c r="AF39">
        <v>0.7</v>
      </c>
      <c r="AG39">
        <v>75.585714289999999</v>
      </c>
      <c r="AH39">
        <f t="shared" si="15"/>
        <v>47.421257409999996</v>
      </c>
    </row>
    <row r="40" spans="1:34" x14ac:dyDescent="0.25">
      <c r="A40" t="s">
        <v>56</v>
      </c>
      <c r="B40">
        <v>33.1</v>
      </c>
      <c r="C40">
        <v>10.3</v>
      </c>
      <c r="D40">
        <v>52.3</v>
      </c>
      <c r="E40">
        <v>0</v>
      </c>
      <c r="F40">
        <v>1.3</v>
      </c>
      <c r="G40">
        <v>0</v>
      </c>
      <c r="H40">
        <v>0.1</v>
      </c>
      <c r="I40">
        <v>1.7</v>
      </c>
      <c r="J40">
        <v>1.2</v>
      </c>
      <c r="K40">
        <f t="shared" si="0"/>
        <v>0.32022524636320976</v>
      </c>
      <c r="L40">
        <f t="shared" si="1"/>
        <v>0.44134005950071142</v>
      </c>
      <c r="M40">
        <f t="shared" si="3"/>
        <v>0.30304645172750688</v>
      </c>
      <c r="N40">
        <f t="shared" si="4"/>
        <v>0.33857746652680942</v>
      </c>
      <c r="O40">
        <f t="shared" si="5"/>
        <v>1.2473971123588572</v>
      </c>
      <c r="P40">
        <f t="shared" si="6"/>
        <v>0</v>
      </c>
      <c r="Q40">
        <v>95.63</v>
      </c>
      <c r="R40">
        <v>52.91</v>
      </c>
      <c r="S40">
        <f t="shared" si="7"/>
        <v>74.615000000000009</v>
      </c>
      <c r="T40">
        <f t="shared" si="8"/>
        <v>32.378163123958785</v>
      </c>
      <c r="U40">
        <f t="shared" si="9"/>
        <v>65.999781214907131</v>
      </c>
      <c r="V40">
        <f t="shared" si="10"/>
        <v>0</v>
      </c>
      <c r="W40">
        <f t="shared" si="11"/>
        <v>98.377944338865916</v>
      </c>
      <c r="X40">
        <v>26.77</v>
      </c>
      <c r="Y40">
        <v>21.94</v>
      </c>
      <c r="Z40">
        <f t="shared" si="12"/>
        <v>2.6335775699514405</v>
      </c>
      <c r="AA40">
        <f t="shared" si="13"/>
        <v>2.1584120987947184</v>
      </c>
      <c r="AB40">
        <v>112.3</v>
      </c>
      <c r="AC40">
        <f t="shared" si="14"/>
        <v>5.9417929999999997</v>
      </c>
      <c r="AD40">
        <v>1.57</v>
      </c>
      <c r="AE40">
        <v>62.504458270000001</v>
      </c>
      <c r="AF40">
        <v>0.7</v>
      </c>
      <c r="AG40">
        <v>75.585714289999999</v>
      </c>
      <c r="AH40">
        <f t="shared" si="15"/>
        <v>13.081256019999998</v>
      </c>
    </row>
    <row r="41" spans="1:34" x14ac:dyDescent="0.25">
      <c r="A41" t="s">
        <v>57</v>
      </c>
      <c r="B41">
        <v>0</v>
      </c>
      <c r="C41">
        <v>0</v>
      </c>
      <c r="D41">
        <v>91.8</v>
      </c>
      <c r="E41">
        <v>0.1</v>
      </c>
      <c r="F41">
        <v>0</v>
      </c>
      <c r="G41">
        <v>0</v>
      </c>
      <c r="H41">
        <v>2.6</v>
      </c>
      <c r="I41">
        <v>2.9</v>
      </c>
      <c r="J41">
        <v>2.6</v>
      </c>
      <c r="K41">
        <f t="shared" si="0"/>
        <v>0.32022524636320976</v>
      </c>
      <c r="L41">
        <f t="shared" si="1"/>
        <v>0.44134005950071142</v>
      </c>
      <c r="M41">
        <f t="shared" si="3"/>
        <v>0.30304645172750688</v>
      </c>
      <c r="N41">
        <f t="shared" si="4"/>
        <v>0</v>
      </c>
      <c r="O41">
        <f t="shared" si="5"/>
        <v>2.1895039180600979</v>
      </c>
      <c r="P41">
        <f t="shared" si="6"/>
        <v>3.4734991053248601E-3</v>
      </c>
      <c r="Q41">
        <v>95.63</v>
      </c>
      <c r="R41">
        <v>52.91</v>
      </c>
      <c r="S41">
        <f t="shared" si="7"/>
        <v>74.615000000000009</v>
      </c>
      <c r="T41">
        <f t="shared" si="8"/>
        <v>0</v>
      </c>
      <c r="U41">
        <f t="shared" si="9"/>
        <v>115.84665230455977</v>
      </c>
      <c r="V41">
        <f t="shared" si="10"/>
        <v>0.25917513574381446</v>
      </c>
      <c r="W41">
        <f t="shared" si="11"/>
        <v>116.10582744030359</v>
      </c>
      <c r="X41">
        <v>26.77</v>
      </c>
      <c r="Y41">
        <v>21.94</v>
      </c>
      <c r="Z41">
        <f t="shared" si="12"/>
        <v>3.1081530005769267</v>
      </c>
      <c r="AA41">
        <f t="shared" si="13"/>
        <v>2.5473618540402607</v>
      </c>
      <c r="AB41">
        <v>112.3</v>
      </c>
      <c r="AC41">
        <f t="shared" si="14"/>
        <v>5.9417929999999997</v>
      </c>
      <c r="AD41">
        <v>1.57</v>
      </c>
      <c r="AE41">
        <v>73.932541450000002</v>
      </c>
      <c r="AF41">
        <v>0.7</v>
      </c>
      <c r="AG41">
        <v>75.585714289999999</v>
      </c>
      <c r="AH41">
        <f t="shared" si="15"/>
        <v>1.6531728399999963</v>
      </c>
    </row>
    <row r="42" spans="1:34" x14ac:dyDescent="0.25">
      <c r="A42" t="s">
        <v>58</v>
      </c>
      <c r="B42">
        <v>55.8</v>
      </c>
      <c r="C42">
        <v>12.7</v>
      </c>
      <c r="D42">
        <v>24.8</v>
      </c>
      <c r="E42">
        <v>0.1</v>
      </c>
      <c r="F42">
        <v>2.5</v>
      </c>
      <c r="G42">
        <v>0</v>
      </c>
      <c r="H42">
        <v>1.8</v>
      </c>
      <c r="I42">
        <v>0</v>
      </c>
      <c r="J42">
        <v>2.4</v>
      </c>
      <c r="K42">
        <f t="shared" si="0"/>
        <v>0.32022524636320976</v>
      </c>
      <c r="L42">
        <f t="shared" si="1"/>
        <v>0.44134005950071142</v>
      </c>
      <c r="M42">
        <f t="shared" si="3"/>
        <v>0.30304645172750688</v>
      </c>
      <c r="N42">
        <f t="shared" si="4"/>
        <v>0.41746930338742516</v>
      </c>
      <c r="O42">
        <f t="shared" si="5"/>
        <v>0.59149996914913316</v>
      </c>
      <c r="P42">
        <f t="shared" si="6"/>
        <v>3.4734991053248601E-3</v>
      </c>
      <c r="Q42">
        <v>95.63</v>
      </c>
      <c r="R42">
        <v>52.91</v>
      </c>
      <c r="S42">
        <f t="shared" si="7"/>
        <v>74.615000000000009</v>
      </c>
      <c r="T42">
        <f t="shared" si="8"/>
        <v>39.922589482939465</v>
      </c>
      <c r="U42">
        <f t="shared" si="9"/>
        <v>31.296263367680634</v>
      </c>
      <c r="V42">
        <f t="shared" si="10"/>
        <v>0.25917513574381446</v>
      </c>
      <c r="W42">
        <f t="shared" si="11"/>
        <v>71.478027986363912</v>
      </c>
      <c r="X42">
        <v>26.77</v>
      </c>
      <c r="Y42">
        <v>21.94</v>
      </c>
      <c r="Z42">
        <f t="shared" si="12"/>
        <v>1.9134668091949618</v>
      </c>
      <c r="AA42">
        <f t="shared" si="13"/>
        <v>1.5682279340208243</v>
      </c>
      <c r="AB42">
        <v>112.3</v>
      </c>
      <c r="AC42">
        <f t="shared" si="14"/>
        <v>5.9417929999999997</v>
      </c>
      <c r="AD42">
        <v>1.57</v>
      </c>
      <c r="AE42">
        <v>45.57825485</v>
      </c>
      <c r="AF42">
        <v>0.7</v>
      </c>
      <c r="AG42">
        <v>75.585714289999999</v>
      </c>
      <c r="AH42">
        <f t="shared" si="15"/>
        <v>30.007459439999998</v>
      </c>
    </row>
    <row r="43" spans="1:34" x14ac:dyDescent="0.25">
      <c r="A43" t="s">
        <v>59</v>
      </c>
      <c r="B43">
        <v>0</v>
      </c>
      <c r="C43">
        <v>9.6999999999999993</v>
      </c>
      <c r="D43">
        <v>6.9</v>
      </c>
      <c r="E43">
        <v>0.1</v>
      </c>
      <c r="F43">
        <v>50.5</v>
      </c>
      <c r="G43">
        <v>0</v>
      </c>
      <c r="H43">
        <v>0</v>
      </c>
      <c r="I43">
        <v>32.9</v>
      </c>
      <c r="J43">
        <v>0</v>
      </c>
      <c r="K43">
        <f t="shared" si="0"/>
        <v>0.32022524636320976</v>
      </c>
      <c r="L43">
        <f t="shared" si="1"/>
        <v>0.44134005950071142</v>
      </c>
      <c r="M43">
        <f t="shared" si="3"/>
        <v>0.30304645172750688</v>
      </c>
      <c r="N43">
        <f t="shared" si="4"/>
        <v>0.31885450731165543</v>
      </c>
      <c r="O43">
        <f t="shared" si="5"/>
        <v>0.16457055593262171</v>
      </c>
      <c r="P43">
        <f t="shared" si="6"/>
        <v>3.4734991053248601E-3</v>
      </c>
      <c r="Q43">
        <v>95.63</v>
      </c>
      <c r="R43">
        <v>52.91</v>
      </c>
      <c r="S43">
        <f t="shared" si="7"/>
        <v>74.615000000000009</v>
      </c>
      <c r="T43">
        <f t="shared" si="8"/>
        <v>30.492056534213607</v>
      </c>
      <c r="U43">
        <f t="shared" si="9"/>
        <v>8.7074281143950145</v>
      </c>
      <c r="V43">
        <f t="shared" si="10"/>
        <v>0.25917513574381446</v>
      </c>
      <c r="W43">
        <f t="shared" si="11"/>
        <v>39.458659784352434</v>
      </c>
      <c r="X43">
        <v>26.77</v>
      </c>
      <c r="Y43">
        <v>21.94</v>
      </c>
      <c r="Z43">
        <f t="shared" si="12"/>
        <v>1.0563083224271148</v>
      </c>
      <c r="AA43">
        <f t="shared" si="13"/>
        <v>0.86572299566869237</v>
      </c>
      <c r="AB43">
        <v>112.3</v>
      </c>
      <c r="AC43">
        <f t="shared" si="14"/>
        <v>5.9417929999999997</v>
      </c>
      <c r="AD43">
        <v>1.57</v>
      </c>
      <c r="AE43">
        <v>25.23473907</v>
      </c>
      <c r="AF43">
        <v>0.7</v>
      </c>
      <c r="AG43">
        <v>75.585714289999999</v>
      </c>
      <c r="AH43">
        <f t="shared" si="15"/>
        <v>50.350975219999995</v>
      </c>
    </row>
    <row r="44" spans="1:34" x14ac:dyDescent="0.25">
      <c r="A44" t="s">
        <v>60</v>
      </c>
      <c r="B44">
        <v>47.3</v>
      </c>
      <c r="C44">
        <v>18.399999999999999</v>
      </c>
      <c r="D44">
        <v>20.2</v>
      </c>
      <c r="E44">
        <v>0.1</v>
      </c>
      <c r="F44">
        <v>12.4</v>
      </c>
      <c r="G44">
        <v>0</v>
      </c>
      <c r="H44">
        <v>0.4</v>
      </c>
      <c r="I44">
        <v>0.1</v>
      </c>
      <c r="J44">
        <v>1</v>
      </c>
      <c r="K44">
        <f t="shared" si="0"/>
        <v>0.32022524636320976</v>
      </c>
      <c r="L44">
        <f t="shared" si="1"/>
        <v>0.44134005950071142</v>
      </c>
      <c r="M44">
        <f t="shared" si="3"/>
        <v>0.30304645172750688</v>
      </c>
      <c r="N44">
        <f t="shared" si="4"/>
        <v>0.60483741593138762</v>
      </c>
      <c r="O44">
        <f t="shared" si="5"/>
        <v>0.48178626519405193</v>
      </c>
      <c r="P44">
        <f t="shared" si="6"/>
        <v>3.4734991053248601E-3</v>
      </c>
      <c r="Q44">
        <v>95.63</v>
      </c>
      <c r="R44">
        <v>52.91</v>
      </c>
      <c r="S44">
        <f t="shared" si="7"/>
        <v>74.615000000000009</v>
      </c>
      <c r="T44">
        <f t="shared" si="8"/>
        <v>57.840602085518597</v>
      </c>
      <c r="U44">
        <f t="shared" si="9"/>
        <v>25.491311291417286</v>
      </c>
      <c r="V44">
        <f t="shared" si="10"/>
        <v>0.25917513574381446</v>
      </c>
      <c r="W44">
        <f t="shared" si="11"/>
        <v>83.591088512679704</v>
      </c>
      <c r="X44">
        <v>26.77</v>
      </c>
      <c r="Y44">
        <v>21.94</v>
      </c>
      <c r="Z44">
        <f t="shared" si="12"/>
        <v>2.2377334394844355</v>
      </c>
      <c r="AA44">
        <f t="shared" si="13"/>
        <v>1.8339884819681929</v>
      </c>
      <c r="AB44">
        <v>112.3</v>
      </c>
      <c r="AC44">
        <f t="shared" si="14"/>
        <v>5.9417929999999997</v>
      </c>
      <c r="AD44">
        <v>1.57</v>
      </c>
      <c r="AE44">
        <v>53.27429171</v>
      </c>
      <c r="AF44">
        <v>0.7</v>
      </c>
      <c r="AG44">
        <v>75.585714289999999</v>
      </c>
      <c r="AH44">
        <f t="shared" si="15"/>
        <v>22.311422579999999</v>
      </c>
    </row>
    <row r="45" spans="1:34" x14ac:dyDescent="0.25">
      <c r="A45" t="s">
        <v>61</v>
      </c>
      <c r="B45">
        <v>8.6999999999999993</v>
      </c>
      <c r="C45">
        <v>16.600000000000001</v>
      </c>
      <c r="D45">
        <v>52.7</v>
      </c>
      <c r="E45">
        <v>0</v>
      </c>
      <c r="F45">
        <v>0.4</v>
      </c>
      <c r="G45">
        <v>0</v>
      </c>
      <c r="H45">
        <v>1.7</v>
      </c>
      <c r="I45">
        <v>19.600000000000001</v>
      </c>
      <c r="J45">
        <v>0.4</v>
      </c>
      <c r="K45">
        <f t="shared" si="0"/>
        <v>0.32022524636320976</v>
      </c>
      <c r="L45">
        <f t="shared" si="1"/>
        <v>0.44134005950071142</v>
      </c>
      <c r="M45">
        <f t="shared" si="3"/>
        <v>0.30304645172750688</v>
      </c>
      <c r="N45">
        <f t="shared" si="4"/>
        <v>0.54566853828592587</v>
      </c>
      <c r="O45">
        <f t="shared" si="5"/>
        <v>1.2569374344419078</v>
      </c>
      <c r="P45">
        <f t="shared" si="6"/>
        <v>0</v>
      </c>
      <c r="Q45">
        <v>95.63</v>
      </c>
      <c r="R45">
        <v>52.91</v>
      </c>
      <c r="S45">
        <f t="shared" si="7"/>
        <v>74.615000000000009</v>
      </c>
      <c r="T45">
        <f t="shared" si="8"/>
        <v>52.182282316283086</v>
      </c>
      <c r="U45">
        <f t="shared" si="9"/>
        <v>66.504559656321334</v>
      </c>
      <c r="V45">
        <f t="shared" si="10"/>
        <v>0</v>
      </c>
      <c r="W45">
        <f t="shared" si="11"/>
        <v>118.68684197260441</v>
      </c>
      <c r="X45">
        <v>26.77</v>
      </c>
      <c r="Y45">
        <v>21.94</v>
      </c>
      <c r="Z45">
        <f t="shared" si="12"/>
        <v>3.1772467596066201</v>
      </c>
      <c r="AA45">
        <f t="shared" si="13"/>
        <v>2.6039893128789409</v>
      </c>
      <c r="AB45">
        <v>112.3</v>
      </c>
      <c r="AC45">
        <f t="shared" si="14"/>
        <v>5.9417929999999997</v>
      </c>
      <c r="AD45">
        <v>1.57</v>
      </c>
      <c r="AE45">
        <v>75.407722849999999</v>
      </c>
      <c r="AF45">
        <v>0.7</v>
      </c>
      <c r="AG45">
        <v>75.585714289999999</v>
      </c>
      <c r="AH45">
        <f t="shared" si="15"/>
        <v>0.17799143999999956</v>
      </c>
    </row>
    <row r="46" spans="1:34" x14ac:dyDescent="0.25">
      <c r="A46" t="s">
        <v>62</v>
      </c>
      <c r="B46">
        <v>0</v>
      </c>
      <c r="C46">
        <v>61.5</v>
      </c>
      <c r="D46">
        <v>25.4</v>
      </c>
      <c r="E46">
        <v>0.1</v>
      </c>
      <c r="F46">
        <v>2.6</v>
      </c>
      <c r="G46">
        <v>1</v>
      </c>
      <c r="H46">
        <v>6.7</v>
      </c>
      <c r="I46">
        <v>2.2000000000000002</v>
      </c>
      <c r="J46">
        <v>0.6</v>
      </c>
      <c r="K46">
        <f t="shared" si="0"/>
        <v>0.32022524636320976</v>
      </c>
      <c r="L46">
        <f t="shared" si="1"/>
        <v>0.44134005950071142</v>
      </c>
      <c r="M46">
        <f t="shared" si="3"/>
        <v>0.30304645172750688</v>
      </c>
      <c r="N46">
        <f t="shared" si="4"/>
        <v>2.0216033195532797</v>
      </c>
      <c r="O46">
        <f t="shared" si="5"/>
        <v>0.60581045227370889</v>
      </c>
      <c r="P46">
        <f t="shared" si="6"/>
        <v>3.4734991053248601E-3</v>
      </c>
      <c r="Q46">
        <v>95.63</v>
      </c>
      <c r="R46">
        <v>52.91</v>
      </c>
      <c r="S46">
        <f t="shared" si="7"/>
        <v>74.615000000000009</v>
      </c>
      <c r="T46">
        <f t="shared" si="8"/>
        <v>193.32592544888013</v>
      </c>
      <c r="U46">
        <f t="shared" si="9"/>
        <v>32.053431029801935</v>
      </c>
      <c r="V46">
        <f t="shared" si="10"/>
        <v>0.25917513574381446</v>
      </c>
      <c r="W46">
        <f t="shared" si="11"/>
        <v>225.63853161442589</v>
      </c>
      <c r="X46">
        <v>26.77</v>
      </c>
      <c r="Y46">
        <v>21.94</v>
      </c>
      <c r="Z46">
        <f t="shared" si="12"/>
        <v>6.0403434913181808</v>
      </c>
      <c r="AA46">
        <f t="shared" si="13"/>
        <v>4.9505093836205045</v>
      </c>
      <c r="AB46">
        <v>112.3</v>
      </c>
      <c r="AC46">
        <f t="shared" si="14"/>
        <v>5.9417929999999997</v>
      </c>
      <c r="AD46">
        <v>1.57</v>
      </c>
      <c r="AE46">
        <v>143.52417990000001</v>
      </c>
      <c r="AF46">
        <v>0.7</v>
      </c>
      <c r="AG46">
        <v>75.585714289999999</v>
      </c>
      <c r="AH46">
        <f t="shared" si="15"/>
        <v>-67.938465610000009</v>
      </c>
    </row>
    <row r="47" spans="1:34" x14ac:dyDescent="0.25">
      <c r="A47" t="s">
        <v>63</v>
      </c>
      <c r="B47">
        <v>0</v>
      </c>
      <c r="C47">
        <v>0</v>
      </c>
      <c r="D47">
        <v>0.1</v>
      </c>
      <c r="E47">
        <v>0</v>
      </c>
      <c r="F47">
        <v>57.8</v>
      </c>
      <c r="G47">
        <v>0</v>
      </c>
      <c r="H47">
        <v>8</v>
      </c>
      <c r="I47">
        <v>16.2</v>
      </c>
      <c r="J47">
        <v>17.8</v>
      </c>
      <c r="K47">
        <f t="shared" si="0"/>
        <v>0.32022524636320976</v>
      </c>
      <c r="L47">
        <f t="shared" si="1"/>
        <v>0.44134005950071142</v>
      </c>
      <c r="M47">
        <f t="shared" si="3"/>
        <v>0.30304645172750688</v>
      </c>
      <c r="N47">
        <f t="shared" si="4"/>
        <v>0</v>
      </c>
      <c r="O47">
        <f t="shared" si="5"/>
        <v>2.3850805207626335E-3</v>
      </c>
      <c r="P47">
        <f t="shared" si="6"/>
        <v>0</v>
      </c>
      <c r="Q47">
        <v>95.63</v>
      </c>
      <c r="R47">
        <v>52.91</v>
      </c>
      <c r="S47">
        <f t="shared" si="7"/>
        <v>74.615000000000009</v>
      </c>
      <c r="T47">
        <f t="shared" si="8"/>
        <v>0</v>
      </c>
      <c r="U47">
        <f t="shared" si="9"/>
        <v>0.12619461035355092</v>
      </c>
      <c r="V47">
        <f t="shared" si="10"/>
        <v>0</v>
      </c>
      <c r="W47">
        <f t="shared" si="11"/>
        <v>0.12619461035355092</v>
      </c>
      <c r="X47">
        <v>26.77</v>
      </c>
      <c r="Y47">
        <v>21.94</v>
      </c>
      <c r="Z47">
        <f t="shared" si="12"/>
        <v>3.3782297191645582E-3</v>
      </c>
      <c r="AA47">
        <f t="shared" si="13"/>
        <v>2.7687097511569073E-3</v>
      </c>
      <c r="AB47">
        <v>112.3</v>
      </c>
      <c r="AC47">
        <f t="shared" si="14"/>
        <v>5.9417929999999997</v>
      </c>
      <c r="AD47">
        <v>1.57</v>
      </c>
      <c r="AE47">
        <v>8.0177786000000001E-2</v>
      </c>
      <c r="AF47">
        <v>0.7</v>
      </c>
      <c r="AG47">
        <v>75.585714289999999</v>
      </c>
      <c r="AH47">
        <f t="shared" si="15"/>
        <v>75.505536504000005</v>
      </c>
    </row>
    <row r="48" spans="1:34" x14ac:dyDescent="0.25">
      <c r="A48" t="s">
        <v>64</v>
      </c>
      <c r="B48">
        <v>29.5</v>
      </c>
      <c r="C48">
        <v>3.7</v>
      </c>
      <c r="D48">
        <v>60.7</v>
      </c>
      <c r="E48">
        <v>0.2</v>
      </c>
      <c r="F48">
        <v>0.5</v>
      </c>
      <c r="G48">
        <v>0</v>
      </c>
      <c r="H48">
        <v>1.4</v>
      </c>
      <c r="I48">
        <v>0</v>
      </c>
      <c r="J48">
        <v>3.9</v>
      </c>
      <c r="K48">
        <f t="shared" si="0"/>
        <v>0.32022524636320976</v>
      </c>
      <c r="L48">
        <f t="shared" si="1"/>
        <v>0.44134005950071142</v>
      </c>
      <c r="M48">
        <f t="shared" si="3"/>
        <v>0.30304645172750688</v>
      </c>
      <c r="N48">
        <f t="shared" si="4"/>
        <v>0.121624915160116</v>
      </c>
      <c r="O48">
        <f t="shared" si="5"/>
        <v>1.4477438761029184</v>
      </c>
      <c r="P48">
        <f t="shared" si="6"/>
        <v>6.9469982106497201E-3</v>
      </c>
      <c r="Q48">
        <v>95.63</v>
      </c>
      <c r="R48">
        <v>52.91</v>
      </c>
      <c r="S48">
        <f t="shared" si="7"/>
        <v>74.615000000000009</v>
      </c>
      <c r="T48">
        <f t="shared" si="8"/>
        <v>11.630990636761894</v>
      </c>
      <c r="U48">
        <f t="shared" si="9"/>
        <v>76.600128484605406</v>
      </c>
      <c r="V48">
        <f t="shared" si="10"/>
        <v>0.51835027148762891</v>
      </c>
      <c r="W48">
        <f t="shared" si="11"/>
        <v>88.749469392854934</v>
      </c>
      <c r="X48">
        <v>26.77</v>
      </c>
      <c r="Y48">
        <v>21.94</v>
      </c>
      <c r="Z48">
        <f t="shared" si="12"/>
        <v>2.3758232956467262</v>
      </c>
      <c r="AA48">
        <f t="shared" si="13"/>
        <v>1.9471633584792374</v>
      </c>
      <c r="AB48">
        <v>112.3</v>
      </c>
      <c r="AC48">
        <f t="shared" si="14"/>
        <v>5.9417929999999997</v>
      </c>
      <c r="AD48">
        <v>1.57</v>
      </c>
      <c r="AE48">
        <v>56.71633765</v>
      </c>
      <c r="AF48">
        <v>0.7</v>
      </c>
      <c r="AG48">
        <v>75.585714289999999</v>
      </c>
      <c r="AH48">
        <f t="shared" si="15"/>
        <v>18.869376639999999</v>
      </c>
    </row>
    <row r="49" spans="1:34" x14ac:dyDescent="0.25">
      <c r="A49" t="s">
        <v>65</v>
      </c>
      <c r="B49">
        <v>8.3000000000000007</v>
      </c>
      <c r="C49">
        <v>4.5</v>
      </c>
      <c r="D49">
        <v>12.4</v>
      </c>
      <c r="E49">
        <v>0</v>
      </c>
      <c r="F49">
        <v>66.099999999999994</v>
      </c>
      <c r="G49">
        <v>0</v>
      </c>
      <c r="H49">
        <v>0</v>
      </c>
      <c r="I49">
        <v>7.3</v>
      </c>
      <c r="J49">
        <v>1.4</v>
      </c>
      <c r="K49">
        <f t="shared" si="0"/>
        <v>0.32022524636320976</v>
      </c>
      <c r="L49">
        <f t="shared" si="1"/>
        <v>0.44134005950071142</v>
      </c>
      <c r="M49">
        <f t="shared" si="3"/>
        <v>0.30304645172750688</v>
      </c>
      <c r="N49">
        <f t="shared" si="4"/>
        <v>0.14792219411365462</v>
      </c>
      <c r="O49">
        <f t="shared" si="5"/>
        <v>0.29574998457456658</v>
      </c>
      <c r="P49">
        <f t="shared" si="6"/>
        <v>0</v>
      </c>
      <c r="Q49">
        <v>95.63</v>
      </c>
      <c r="R49">
        <v>52.91</v>
      </c>
      <c r="S49">
        <f t="shared" si="7"/>
        <v>74.615000000000009</v>
      </c>
      <c r="T49">
        <f t="shared" si="8"/>
        <v>14.145799423088791</v>
      </c>
      <c r="U49">
        <f t="shared" si="9"/>
        <v>15.648131683840317</v>
      </c>
      <c r="V49">
        <f t="shared" si="10"/>
        <v>0</v>
      </c>
      <c r="W49">
        <f t="shared" si="11"/>
        <v>29.793931106929108</v>
      </c>
      <c r="X49">
        <v>26.77</v>
      </c>
      <c r="Y49">
        <v>21.94</v>
      </c>
      <c r="Z49">
        <f t="shared" si="12"/>
        <v>0.79758353573249219</v>
      </c>
      <c r="AA49">
        <f t="shared" si="13"/>
        <v>0.65367884848602464</v>
      </c>
      <c r="AB49">
        <v>112.3</v>
      </c>
      <c r="AC49">
        <f t="shared" si="14"/>
        <v>5.9417929999999997</v>
      </c>
      <c r="AD49">
        <v>1.57</v>
      </c>
      <c r="AE49">
        <v>18.929583619999999</v>
      </c>
      <c r="AF49">
        <v>0.7</v>
      </c>
      <c r="AG49">
        <v>75.585714289999999</v>
      </c>
      <c r="AH49">
        <f t="shared" si="15"/>
        <v>56.656130669999996</v>
      </c>
    </row>
    <row r="50" spans="1:34" x14ac:dyDescent="0.25">
      <c r="A50" t="s">
        <v>66</v>
      </c>
      <c r="B50">
        <v>0</v>
      </c>
      <c r="C50">
        <v>88.4</v>
      </c>
      <c r="D50">
        <v>5</v>
      </c>
      <c r="E50">
        <v>0.3</v>
      </c>
      <c r="F50">
        <v>3.1</v>
      </c>
      <c r="G50">
        <v>0</v>
      </c>
      <c r="H50">
        <v>0</v>
      </c>
      <c r="I50">
        <v>3.3</v>
      </c>
      <c r="J50">
        <v>0</v>
      </c>
      <c r="K50">
        <f t="shared" si="0"/>
        <v>0.32022524636320976</v>
      </c>
      <c r="L50">
        <f t="shared" si="1"/>
        <v>0.44134005950071142</v>
      </c>
      <c r="M50">
        <f t="shared" si="3"/>
        <v>0.30304645172750688</v>
      </c>
      <c r="N50">
        <f t="shared" si="4"/>
        <v>2.9058493243660153</v>
      </c>
      <c r="O50">
        <f t="shared" si="5"/>
        <v>0.11925402603813166</v>
      </c>
      <c r="P50">
        <f t="shared" si="6"/>
        <v>1.0420497315974579E-2</v>
      </c>
      <c r="Q50">
        <v>95.63</v>
      </c>
      <c r="R50">
        <v>52.91</v>
      </c>
      <c r="S50">
        <f t="shared" si="7"/>
        <v>74.615000000000009</v>
      </c>
      <c r="T50">
        <f t="shared" si="8"/>
        <v>277.88637088912202</v>
      </c>
      <c r="U50">
        <f t="shared" si="9"/>
        <v>6.3097305176775462</v>
      </c>
      <c r="V50">
        <f t="shared" si="10"/>
        <v>0.77752540723144326</v>
      </c>
      <c r="W50">
        <f t="shared" si="11"/>
        <v>284.97362681403104</v>
      </c>
      <c r="X50">
        <v>26.77</v>
      </c>
      <c r="Y50">
        <v>21.94</v>
      </c>
      <c r="Z50">
        <f t="shared" si="12"/>
        <v>7.6287439898116105</v>
      </c>
      <c r="AA50">
        <f t="shared" si="13"/>
        <v>6.2523213722998419</v>
      </c>
      <c r="AB50">
        <v>112.3</v>
      </c>
      <c r="AC50">
        <f t="shared" si="14"/>
        <v>5.9417929999999997</v>
      </c>
      <c r="AD50">
        <v>1.57</v>
      </c>
      <c r="AE50">
        <v>181.5520856</v>
      </c>
      <c r="AF50">
        <v>0.7</v>
      </c>
      <c r="AG50">
        <v>75.585714289999999</v>
      </c>
      <c r="AH50">
        <f t="shared" si="15"/>
        <v>-105.96637131</v>
      </c>
    </row>
    <row r="51" spans="1:34" x14ac:dyDescent="0.25">
      <c r="A51" t="s">
        <v>67</v>
      </c>
      <c r="B51">
        <v>16</v>
      </c>
      <c r="C51">
        <v>39</v>
      </c>
      <c r="D51">
        <v>34.799999999999997</v>
      </c>
      <c r="E51">
        <v>0.2</v>
      </c>
      <c r="F51">
        <v>4.7</v>
      </c>
      <c r="G51">
        <v>0</v>
      </c>
      <c r="H51">
        <v>0.2</v>
      </c>
      <c r="I51">
        <v>2.9</v>
      </c>
      <c r="J51">
        <v>2.2000000000000002</v>
      </c>
      <c r="K51">
        <f t="shared" si="0"/>
        <v>0.32022524636320976</v>
      </c>
      <c r="L51">
        <f t="shared" si="1"/>
        <v>0.44134005950071142</v>
      </c>
      <c r="M51">
        <f t="shared" si="3"/>
        <v>0.30304645172750688</v>
      </c>
      <c r="N51">
        <f t="shared" si="4"/>
        <v>1.2819923489850065</v>
      </c>
      <c r="O51">
        <f t="shared" si="5"/>
        <v>0.83000802122539641</v>
      </c>
      <c r="P51">
        <f t="shared" si="6"/>
        <v>6.9469982106497201E-3</v>
      </c>
      <c r="Q51">
        <v>95.63</v>
      </c>
      <c r="R51">
        <v>52.91</v>
      </c>
      <c r="S51">
        <f t="shared" si="7"/>
        <v>74.615000000000009</v>
      </c>
      <c r="T51">
        <f t="shared" si="8"/>
        <v>122.59692833343617</v>
      </c>
      <c r="U51">
        <f t="shared" si="9"/>
        <v>43.915724403035718</v>
      </c>
      <c r="V51">
        <f t="shared" si="10"/>
        <v>0.51835027148762891</v>
      </c>
      <c r="W51">
        <f t="shared" si="11"/>
        <v>167.03100300795953</v>
      </c>
      <c r="X51">
        <v>26.77</v>
      </c>
      <c r="Y51">
        <v>21.94</v>
      </c>
      <c r="Z51">
        <f t="shared" si="12"/>
        <v>4.4714199505230763</v>
      </c>
      <c r="AA51">
        <f t="shared" si="13"/>
        <v>3.664660205994632</v>
      </c>
      <c r="AB51">
        <v>112.3</v>
      </c>
      <c r="AC51">
        <f t="shared" si="14"/>
        <v>5.9417929999999997</v>
      </c>
      <c r="AD51">
        <v>1.57</v>
      </c>
      <c r="AE51">
        <v>106.452535</v>
      </c>
      <c r="AF51">
        <v>0.7</v>
      </c>
      <c r="AG51">
        <v>75.585714289999999</v>
      </c>
      <c r="AH51">
        <f t="shared" si="15"/>
        <v>-30.866820709999999</v>
      </c>
    </row>
    <row r="52" spans="1:34" x14ac:dyDescent="0.25">
      <c r="A52" t="s">
        <v>68</v>
      </c>
      <c r="B52">
        <v>0</v>
      </c>
      <c r="C52">
        <v>80</v>
      </c>
      <c r="D52">
        <v>4.3</v>
      </c>
      <c r="E52">
        <v>0.1</v>
      </c>
      <c r="F52">
        <v>2.6</v>
      </c>
      <c r="G52">
        <v>0</v>
      </c>
      <c r="H52">
        <v>0.4</v>
      </c>
      <c r="I52">
        <v>12.3</v>
      </c>
      <c r="J52">
        <v>0.2</v>
      </c>
      <c r="K52">
        <f t="shared" si="0"/>
        <v>0.32022524636320976</v>
      </c>
      <c r="L52">
        <f t="shared" si="1"/>
        <v>0.44134005950071142</v>
      </c>
      <c r="M52">
        <f t="shared" si="3"/>
        <v>0.30304645172750688</v>
      </c>
      <c r="N52">
        <f t="shared" si="4"/>
        <v>2.6297278953538594</v>
      </c>
      <c r="O52">
        <f t="shared" si="5"/>
        <v>0.10255846239279323</v>
      </c>
      <c r="P52">
        <f t="shared" si="6"/>
        <v>3.4734991053248601E-3</v>
      </c>
      <c r="Q52">
        <v>95.63</v>
      </c>
      <c r="R52">
        <v>52.91</v>
      </c>
      <c r="S52">
        <f t="shared" si="7"/>
        <v>74.615000000000009</v>
      </c>
      <c r="T52">
        <f t="shared" si="8"/>
        <v>251.48087863268955</v>
      </c>
      <c r="U52">
        <f t="shared" si="9"/>
        <v>5.4263682452026893</v>
      </c>
      <c r="V52">
        <f t="shared" si="10"/>
        <v>0.25917513574381446</v>
      </c>
      <c r="W52">
        <f t="shared" si="11"/>
        <v>257.16642201363607</v>
      </c>
      <c r="X52">
        <v>26.77</v>
      </c>
      <c r="Y52">
        <v>21.94</v>
      </c>
      <c r="Z52">
        <f t="shared" si="12"/>
        <v>6.8843451173050374</v>
      </c>
      <c r="AA52">
        <f t="shared" si="13"/>
        <v>5.6422312989791754</v>
      </c>
      <c r="AB52">
        <v>112.3</v>
      </c>
      <c r="AC52">
        <f t="shared" si="14"/>
        <v>5.9417929999999997</v>
      </c>
      <c r="AD52">
        <v>1.57</v>
      </c>
      <c r="AE52">
        <v>163.55543510000001</v>
      </c>
      <c r="AF52">
        <v>0.7</v>
      </c>
      <c r="AG52">
        <v>75.585714289999999</v>
      </c>
      <c r="AH52">
        <f t="shared" si="15"/>
        <v>-87.969720810000013</v>
      </c>
    </row>
    <row r="53" spans="1:34" x14ac:dyDescent="0.25">
      <c r="A53" t="s">
        <v>79</v>
      </c>
      <c r="C53">
        <v>20</v>
      </c>
      <c r="D53">
        <v>43</v>
      </c>
      <c r="E53">
        <v>3</v>
      </c>
      <c r="K53">
        <f t="shared" si="0"/>
        <v>0.32022524636320976</v>
      </c>
      <c r="L53">
        <f t="shared" si="1"/>
        <v>0.44134005950071142</v>
      </c>
      <c r="M53">
        <f t="shared" si="3"/>
        <v>0.30304645172750688</v>
      </c>
      <c r="N53">
        <f t="shared" si="4"/>
        <v>0.65743197383846486</v>
      </c>
      <c r="O53">
        <f t="shared" si="5"/>
        <v>1.0255846239279325</v>
      </c>
      <c r="P53">
        <f t="shared" si="6"/>
        <v>0.10420497315974579</v>
      </c>
      <c r="Q53">
        <v>95.63</v>
      </c>
      <c r="R53">
        <v>52.91</v>
      </c>
      <c r="S53">
        <f t="shared" si="7"/>
        <v>74.615000000000009</v>
      </c>
      <c r="T53">
        <f>N53*Q53</f>
        <v>62.870219658172388</v>
      </c>
      <c r="U53">
        <f t="shared" ref="U53" si="16">O53*R53</f>
        <v>54.263682452026906</v>
      </c>
      <c r="V53">
        <f t="shared" ref="V53" si="17">P53*S53</f>
        <v>7.775254072314433</v>
      </c>
      <c r="W53">
        <f t="shared" ref="W53" si="18">SUM(T53:V53)</f>
        <v>124.90915618251374</v>
      </c>
      <c r="X53">
        <v>26.77</v>
      </c>
      <c r="Y53">
        <v>21.94</v>
      </c>
      <c r="Z53">
        <f t="shared" ref="Z53" si="19">W53*X53/1000</f>
        <v>3.3438181110058927</v>
      </c>
      <c r="AA53">
        <f t="shared" ref="AA53" si="20">Y53*W53/1000</f>
        <v>2.7405068866443516</v>
      </c>
      <c r="AB53">
        <v>112.3</v>
      </c>
      <c r="AC53">
        <f t="shared" si="14"/>
        <v>5.9417929999999997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US_State_Electricity_Generation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Oliver</dc:creator>
  <cp:lastModifiedBy>Nathan Oliver</cp:lastModifiedBy>
  <dcterms:created xsi:type="dcterms:W3CDTF">2022-01-27T09:05:20Z</dcterms:created>
  <dcterms:modified xsi:type="dcterms:W3CDTF">2022-01-28T08:08:20Z</dcterms:modified>
</cp:coreProperties>
</file>