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Udacity\DataAnalysis\junior\项目四：免费试学筛选器\"/>
    </mc:Choice>
  </mc:AlternateContent>
  <bookViews>
    <workbookView xWindow="0" yWindow="0" windowWidth="23040" windowHeight="9144" activeTab="4"/>
  </bookViews>
  <sheets>
    <sheet name="Control" sheetId="1" r:id="rId1"/>
    <sheet name="Experiment" sheetId="2" r:id="rId2"/>
    <sheet name="Sheet1" sheetId="3" r:id="rId3"/>
    <sheet name="Sheet2" sheetId="4" r:id="rId4"/>
    <sheet name="Sheet3" sheetId="5" r:id="rId5"/>
  </sheets>
  <externalReferences>
    <externalReference r:id="rId6"/>
  </externalReferences>
  <calcPr calcId="162913"/>
</workbook>
</file>

<file path=xl/calcChain.xml><?xml version="1.0" encoding="utf-8"?>
<calcChain xmlns="http://schemas.openxmlformats.org/spreadsheetml/2006/main">
  <c r="T25" i="5" l="1"/>
  <c r="T24" i="5"/>
  <c r="T23" i="5"/>
  <c r="T22" i="5"/>
  <c r="T21" i="5"/>
  <c r="T20" i="5"/>
  <c r="T19" i="5"/>
  <c r="T18" i="5"/>
  <c r="T17" i="5"/>
  <c r="T16" i="5"/>
  <c r="T15" i="5"/>
  <c r="T14" i="5"/>
  <c r="T13" i="5"/>
  <c r="T12" i="5"/>
  <c r="T11" i="5"/>
  <c r="T10" i="5"/>
  <c r="T9" i="5"/>
  <c r="T8" i="5"/>
  <c r="T7" i="5"/>
  <c r="T6" i="5"/>
  <c r="T5" i="5"/>
  <c r="T4" i="5"/>
  <c r="T3" i="5"/>
  <c r="S25" i="5"/>
  <c r="S24" i="5"/>
  <c r="S23" i="5"/>
  <c r="S22" i="5"/>
  <c r="S21" i="5"/>
  <c r="S20" i="5"/>
  <c r="S19" i="5"/>
  <c r="S18" i="5"/>
  <c r="S17" i="5"/>
  <c r="S16" i="5"/>
  <c r="S15" i="5"/>
  <c r="S14" i="5"/>
  <c r="S13" i="5"/>
  <c r="S12" i="5"/>
  <c r="S11" i="5"/>
  <c r="S10" i="5"/>
  <c r="S9" i="5"/>
  <c r="S8" i="5"/>
  <c r="S7" i="5"/>
  <c r="S6" i="5"/>
  <c r="S5" i="5"/>
  <c r="S4" i="5"/>
  <c r="S3" i="5"/>
  <c r="R26" i="5"/>
  <c r="Q25" i="5"/>
  <c r="Q24" i="5"/>
  <c r="Q23" i="5"/>
  <c r="Q22" i="5"/>
  <c r="Q21" i="5"/>
  <c r="Q20" i="5"/>
  <c r="Q19" i="5"/>
  <c r="Q18" i="5"/>
  <c r="Q17" i="5"/>
  <c r="Q16" i="5"/>
  <c r="Q15" i="5"/>
  <c r="Q14" i="5"/>
  <c r="Q13" i="5"/>
  <c r="Q12" i="5"/>
  <c r="Q11" i="5"/>
  <c r="Q10" i="5"/>
  <c r="Q9" i="5"/>
  <c r="Q8" i="5"/>
  <c r="Q7" i="5"/>
  <c r="Q6" i="5"/>
  <c r="Q5" i="5"/>
  <c r="Q4" i="5"/>
  <c r="Q3" i="5"/>
  <c r="P25" i="5"/>
  <c r="P24" i="5"/>
  <c r="P23" i="5"/>
  <c r="P22" i="5"/>
  <c r="P21" i="5"/>
  <c r="P20" i="5"/>
  <c r="P19" i="5"/>
  <c r="P18" i="5"/>
  <c r="P17" i="5"/>
  <c r="P16" i="5"/>
  <c r="P15" i="5"/>
  <c r="P14" i="5"/>
  <c r="P13" i="5"/>
  <c r="P12" i="5"/>
  <c r="P11" i="5"/>
  <c r="P10" i="5"/>
  <c r="P9" i="5"/>
  <c r="P8" i="5"/>
  <c r="P7" i="5"/>
  <c r="P6" i="5"/>
  <c r="P5" i="5"/>
  <c r="P4" i="5"/>
  <c r="P3" i="5"/>
  <c r="O26" i="5"/>
  <c r="N25" i="5"/>
  <c r="N24" i="5"/>
  <c r="N23" i="5"/>
  <c r="N22" i="5"/>
  <c r="N21" i="5"/>
  <c r="N20" i="5"/>
  <c r="N19" i="5"/>
  <c r="N18" i="5"/>
  <c r="N17" i="5"/>
  <c r="N16" i="5"/>
  <c r="N15" i="5"/>
  <c r="N14" i="5"/>
  <c r="N13" i="5"/>
  <c r="N12" i="5"/>
  <c r="N11" i="5"/>
  <c r="N10" i="5"/>
  <c r="N9" i="5"/>
  <c r="N8" i="5"/>
  <c r="N7" i="5"/>
  <c r="N6" i="5"/>
  <c r="N5" i="5"/>
  <c r="N4" i="5"/>
  <c r="N3" i="5"/>
  <c r="M25" i="5"/>
  <c r="M24" i="5"/>
  <c r="M23" i="5"/>
  <c r="M22" i="5"/>
  <c r="M21" i="5"/>
  <c r="M20" i="5"/>
  <c r="M19" i="5"/>
  <c r="M18" i="5"/>
  <c r="M17" i="5"/>
  <c r="M16" i="5"/>
  <c r="M15" i="5"/>
  <c r="M14" i="5"/>
  <c r="M13" i="5"/>
  <c r="M12" i="5"/>
  <c r="M11" i="5"/>
  <c r="M10" i="5"/>
  <c r="M9" i="5"/>
  <c r="M8" i="5"/>
  <c r="M7" i="5"/>
  <c r="M6" i="5"/>
  <c r="M5" i="5"/>
  <c r="M4" i="5"/>
  <c r="M3" i="5"/>
  <c r="Q4" i="4"/>
  <c r="Q6" i="4" s="1"/>
  <c r="P4" i="4"/>
  <c r="P7" i="4" s="1"/>
  <c r="O4" i="4"/>
  <c r="O7" i="4" s="1"/>
  <c r="Q5" i="4"/>
  <c r="P5" i="4"/>
  <c r="O5" i="4"/>
  <c r="Q3" i="4"/>
  <c r="P3" i="4"/>
  <c r="O3" i="4"/>
  <c r="I26" i="4"/>
  <c r="J26" i="4"/>
  <c r="K26" i="4"/>
  <c r="H26" i="4"/>
  <c r="E26" i="4"/>
  <c r="D26" i="4"/>
  <c r="C26" i="4"/>
  <c r="B26" i="4"/>
  <c r="M53" i="3"/>
  <c r="O51" i="3"/>
  <c r="O50" i="3"/>
  <c r="O49" i="3"/>
  <c r="O48" i="3"/>
  <c r="O47" i="3"/>
  <c r="J42" i="3"/>
  <c r="J43" i="3" s="1"/>
  <c r="K40" i="3"/>
  <c r="J40" i="3"/>
  <c r="I40" i="3"/>
  <c r="N40" i="3" s="1"/>
  <c r="H40" i="3"/>
  <c r="E40" i="3"/>
  <c r="C55" i="3" s="1"/>
  <c r="D40" i="3"/>
  <c r="C54" i="3" s="1"/>
  <c r="C40" i="3"/>
  <c r="H53" i="3" s="1"/>
  <c r="B40" i="3"/>
  <c r="M40" i="3" s="1"/>
  <c r="O40" i="3" s="1"/>
  <c r="N39" i="3"/>
  <c r="M39" i="3"/>
  <c r="O39" i="3" s="1"/>
  <c r="N38" i="3"/>
  <c r="O38" i="3" s="1"/>
  <c r="M38" i="3"/>
  <c r="N37" i="3"/>
  <c r="M37" i="3"/>
  <c r="O37" i="3" s="1"/>
  <c r="N36" i="3"/>
  <c r="M36" i="3"/>
  <c r="O36" i="3" s="1"/>
  <c r="O35" i="3"/>
  <c r="N35" i="3"/>
  <c r="M35" i="3"/>
  <c r="O34" i="3"/>
  <c r="N34" i="3"/>
  <c r="M34" i="3"/>
  <c r="N33" i="3"/>
  <c r="M33" i="3"/>
  <c r="O33" i="3" s="1"/>
  <c r="N32" i="3"/>
  <c r="M32" i="3"/>
  <c r="O32" i="3" s="1"/>
  <c r="N31" i="3"/>
  <c r="M31" i="3"/>
  <c r="O31" i="3" s="1"/>
  <c r="N30" i="3"/>
  <c r="O30" i="3" s="1"/>
  <c r="M30" i="3"/>
  <c r="N29" i="3"/>
  <c r="M29" i="3"/>
  <c r="O29" i="3" s="1"/>
  <c r="N28" i="3"/>
  <c r="M28" i="3"/>
  <c r="O28" i="3" s="1"/>
  <c r="O27" i="3"/>
  <c r="N27" i="3"/>
  <c r="M27" i="3"/>
  <c r="N26" i="3"/>
  <c r="M26" i="3"/>
  <c r="O26" i="3" s="1"/>
  <c r="R25" i="3"/>
  <c r="Q25" i="3"/>
  <c r="N25" i="3"/>
  <c r="M25" i="3"/>
  <c r="O25" i="3" s="1"/>
  <c r="R24" i="3"/>
  <c r="Q24" i="3"/>
  <c r="N24" i="3"/>
  <c r="O24" i="3" s="1"/>
  <c r="M24" i="3"/>
  <c r="R23" i="3"/>
  <c r="Q23" i="3"/>
  <c r="N23" i="3"/>
  <c r="M23" i="3"/>
  <c r="O23" i="3" s="1"/>
  <c r="R22" i="3"/>
  <c r="Q22" i="3"/>
  <c r="N22" i="3"/>
  <c r="M22" i="3"/>
  <c r="O22" i="3" s="1"/>
  <c r="R21" i="3"/>
  <c r="Q21" i="3"/>
  <c r="N21" i="3"/>
  <c r="M21" i="3"/>
  <c r="O21" i="3" s="1"/>
  <c r="R20" i="3"/>
  <c r="Q20" i="3"/>
  <c r="N20" i="3"/>
  <c r="O20" i="3" s="1"/>
  <c r="M20" i="3"/>
  <c r="R19" i="3"/>
  <c r="Q19" i="3"/>
  <c r="O19" i="3"/>
  <c r="N19" i="3"/>
  <c r="M19" i="3"/>
  <c r="R18" i="3"/>
  <c r="Q18" i="3"/>
  <c r="N18" i="3"/>
  <c r="M18" i="3"/>
  <c r="O18" i="3" s="1"/>
  <c r="R17" i="3"/>
  <c r="Q17" i="3"/>
  <c r="N17" i="3"/>
  <c r="M17" i="3"/>
  <c r="O17" i="3" s="1"/>
  <c r="R16" i="3"/>
  <c r="Q16" i="3"/>
  <c r="N16" i="3"/>
  <c r="O16" i="3" s="1"/>
  <c r="M16" i="3"/>
  <c r="R15" i="3"/>
  <c r="Q15" i="3"/>
  <c r="N15" i="3"/>
  <c r="M15" i="3"/>
  <c r="O15" i="3" s="1"/>
  <c r="R14" i="3"/>
  <c r="Q14" i="3"/>
  <c r="N14" i="3"/>
  <c r="M14" i="3"/>
  <c r="O14" i="3" s="1"/>
  <c r="R13" i="3"/>
  <c r="Q13" i="3"/>
  <c r="N13" i="3"/>
  <c r="M13" i="3"/>
  <c r="O13" i="3" s="1"/>
  <c r="R12" i="3"/>
  <c r="Q12" i="3"/>
  <c r="N12" i="3"/>
  <c r="O12" i="3" s="1"/>
  <c r="M12" i="3"/>
  <c r="R11" i="3"/>
  <c r="Q11" i="3"/>
  <c r="O11" i="3"/>
  <c r="N11" i="3"/>
  <c r="M11" i="3"/>
  <c r="R10" i="3"/>
  <c r="Q10" i="3"/>
  <c r="N10" i="3"/>
  <c r="M10" i="3"/>
  <c r="O10" i="3" s="1"/>
  <c r="R9" i="3"/>
  <c r="Q9" i="3"/>
  <c r="N9" i="3"/>
  <c r="M9" i="3"/>
  <c r="O9" i="3" s="1"/>
  <c r="R8" i="3"/>
  <c r="Q8" i="3"/>
  <c r="N8" i="3"/>
  <c r="O8" i="3" s="1"/>
  <c r="M8" i="3"/>
  <c r="R7" i="3"/>
  <c r="Q7" i="3"/>
  <c r="N7" i="3"/>
  <c r="M7" i="3"/>
  <c r="O7" i="3" s="1"/>
  <c r="R6" i="3"/>
  <c r="Q6" i="3"/>
  <c r="N6" i="3"/>
  <c r="M6" i="3"/>
  <c r="O6" i="3" s="1"/>
  <c r="R5" i="3"/>
  <c r="Q5" i="3"/>
  <c r="N5" i="3"/>
  <c r="M5" i="3"/>
  <c r="O5" i="3" s="1"/>
  <c r="R4" i="3"/>
  <c r="Q4" i="3"/>
  <c r="N4" i="3"/>
  <c r="M4" i="3"/>
  <c r="O4" i="3" s="1"/>
  <c r="R3" i="3"/>
  <c r="R26" i="3" s="1"/>
  <c r="Q3" i="3"/>
  <c r="Q26" i="3" s="1"/>
  <c r="O3" i="3"/>
  <c r="O43" i="3" s="1"/>
  <c r="N3" i="3"/>
  <c r="M3" i="3"/>
  <c r="T2" i="3"/>
  <c r="Q7" i="4" l="1"/>
  <c r="P6" i="4"/>
  <c r="O6" i="4"/>
  <c r="J44" i="3"/>
  <c r="J45" i="3"/>
  <c r="O41" i="3"/>
  <c r="D42" i="3"/>
  <c r="D43" i="3" s="1"/>
  <c r="D47" i="3"/>
  <c r="D48" i="3" s="1"/>
  <c r="C52" i="3"/>
  <c r="J47" i="3"/>
  <c r="J48" i="3" s="1"/>
  <c r="C53" i="3"/>
  <c r="I53" i="3"/>
  <c r="J49" i="3" l="1"/>
  <c r="J50" i="3"/>
  <c r="D44" i="3"/>
  <c r="D45" i="3"/>
  <c r="D49" i="3"/>
  <c r="D50" i="3"/>
</calcChain>
</file>

<file path=xl/sharedStrings.xml><?xml version="1.0" encoding="utf-8"?>
<sst xmlns="http://schemas.openxmlformats.org/spreadsheetml/2006/main" count="351" uniqueCount="84">
  <si>
    <t>Date</t>
  </si>
  <si>
    <t>Pageviews</t>
  </si>
  <si>
    <t>Clicks</t>
  </si>
  <si>
    <t>Enrollments</t>
  </si>
  <si>
    <t>Payments</t>
  </si>
  <si>
    <t>Sat, Oct 11</t>
  </si>
  <si>
    <t>Sun, Oct 12</t>
  </si>
  <si>
    <t>Mon, Oct 13</t>
  </si>
  <si>
    <t>Tue, Oct 14</t>
  </si>
  <si>
    <t>Wed, Oct 15</t>
  </si>
  <si>
    <t>Thu, Oct 16</t>
  </si>
  <si>
    <t>Fri, Oct 17</t>
  </si>
  <si>
    <t>Sat, Oct 18</t>
  </si>
  <si>
    <t>Sun, Oct 19</t>
  </si>
  <si>
    <t>Mon, Oct 20</t>
  </si>
  <si>
    <t>Tue, Oct 21</t>
  </si>
  <si>
    <t>Wed, Oct 22</t>
  </si>
  <si>
    <t>Thu, Oct 23</t>
  </si>
  <si>
    <t>Fri, Oct 24</t>
  </si>
  <si>
    <t>Sat, Oct 25</t>
  </si>
  <si>
    <t>Sun, Oct 26</t>
  </si>
  <si>
    <t>Mon, Oct 27</t>
  </si>
  <si>
    <t>Tue, Oct 28</t>
  </si>
  <si>
    <t>Wed, Oct 29</t>
  </si>
  <si>
    <t>Thu, Oct 30</t>
  </si>
  <si>
    <t>Fri, Oct 31</t>
  </si>
  <si>
    <t>Sat, Nov 1</t>
  </si>
  <si>
    <t>Sun, Nov 2</t>
  </si>
  <si>
    <t>Mon, Nov 3</t>
  </si>
  <si>
    <t>Tue, Nov 4</t>
  </si>
  <si>
    <t>Wed, Nov 5</t>
  </si>
  <si>
    <t>Thu, Nov 6</t>
  </si>
  <si>
    <t>Fri, Nov 7</t>
  </si>
  <si>
    <t>Sat, Nov 8</t>
  </si>
  <si>
    <t>Sun, Nov 9</t>
  </si>
  <si>
    <t>Mon, Nov 10</t>
  </si>
  <si>
    <t>Tue, Nov 11</t>
  </si>
  <si>
    <t>Wed, Nov 12</t>
  </si>
  <si>
    <t>Thu, Nov 13</t>
  </si>
  <si>
    <t>Fri, Nov 14</t>
  </si>
  <si>
    <t>Sat, Nov 15</t>
  </si>
  <si>
    <t>Sun, Nov 16</t>
  </si>
  <si>
    <t>control</t>
  </si>
  <si>
    <t>exp</t>
  </si>
  <si>
    <t>CTR</t>
  </si>
  <si>
    <t>gross converstion</t>
  </si>
  <si>
    <t>pool p of gross convertion</t>
  </si>
  <si>
    <t>experiment</t>
  </si>
  <si>
    <t>diff</t>
  </si>
  <si>
    <t>mean</t>
  </si>
  <si>
    <t>sum</t>
  </si>
  <si>
    <t>standard deviation of binomial (se)</t>
  </si>
  <si>
    <t>pageviews</t>
  </si>
  <si>
    <t>enrollments</t>
  </si>
  <si>
    <t>margin of error (m) 95% confident interval</t>
  </si>
  <si>
    <t>standard deviation of ctr</t>
  </si>
  <si>
    <t>lower bound</t>
  </si>
  <si>
    <t>upper bound</t>
  </si>
  <si>
    <t>ctr overall</t>
  </si>
  <si>
    <t>clicks</t>
  </si>
  <si>
    <t>payments</t>
  </si>
  <si>
    <t>control p hat</t>
  </si>
  <si>
    <t>contorl</t>
  </si>
  <si>
    <t>enrollment</t>
  </si>
  <si>
    <t>payment</t>
  </si>
  <si>
    <r>
      <t>c</t>
    </r>
    <r>
      <rPr>
        <sz val="10"/>
        <color rgb="FF000000"/>
        <rFont val="Arial"/>
        <family val="2"/>
      </rPr>
      <t>lick_through_rate</t>
    </r>
    <phoneticPr fontId="3" type="noConversion"/>
  </si>
  <si>
    <t>std</t>
    <phoneticPr fontId="3" type="noConversion"/>
  </si>
  <si>
    <t>me</t>
    <phoneticPr fontId="3" type="noConversion"/>
  </si>
  <si>
    <t>lower</t>
    <phoneticPr fontId="3" type="noConversion"/>
  </si>
  <si>
    <t>upper</t>
    <phoneticPr fontId="3" type="noConversion"/>
  </si>
  <si>
    <r>
      <t>p</t>
    </r>
    <r>
      <rPr>
        <sz val="10"/>
        <color rgb="FF000000"/>
        <rFont val="Arial"/>
        <family val="2"/>
      </rPr>
      <t>ool_p</t>
    </r>
    <phoneticPr fontId="3" type="noConversion"/>
  </si>
  <si>
    <t>gross conversion</t>
    <phoneticPr fontId="3" type="noConversion"/>
  </si>
  <si>
    <t>sum</t>
    <phoneticPr fontId="3" type="noConversion"/>
  </si>
  <si>
    <r>
      <t>r</t>
    </r>
    <r>
      <rPr>
        <sz val="10"/>
        <color rgb="FF000000"/>
        <rFont val="Arial"/>
        <family val="2"/>
      </rPr>
      <t>etention</t>
    </r>
    <phoneticPr fontId="3" type="noConversion"/>
  </si>
  <si>
    <r>
      <t>n</t>
    </r>
    <r>
      <rPr>
        <sz val="10"/>
        <color rgb="FF000000"/>
        <rFont val="Arial"/>
        <family val="2"/>
      </rPr>
      <t>et conversion</t>
    </r>
    <phoneticPr fontId="3" type="noConversion"/>
  </si>
  <si>
    <t>diff</t>
    <phoneticPr fontId="3" type="noConversion"/>
  </si>
  <si>
    <t>uper</t>
    <phoneticPr fontId="3" type="noConversion"/>
  </si>
  <si>
    <t>dmin</t>
    <phoneticPr fontId="3" type="noConversion"/>
  </si>
  <si>
    <r>
      <t>g</t>
    </r>
    <r>
      <rPr>
        <sz val="10"/>
        <color rgb="FF000000"/>
        <rFont val="Arial"/>
        <family val="2"/>
      </rPr>
      <t>ross conversion</t>
    </r>
    <phoneticPr fontId="3" type="noConversion"/>
  </si>
  <si>
    <t>control</t>
    <phoneticPr fontId="3" type="noConversion"/>
  </si>
  <si>
    <t>retention</t>
    <phoneticPr fontId="3" type="noConversion"/>
  </si>
  <si>
    <t>exp</t>
    <phoneticPr fontId="3" type="noConversion"/>
  </si>
  <si>
    <t>control</t>
    <phoneticPr fontId="3" type="noConversion"/>
  </si>
  <si>
    <t>exp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</si>
</sst>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color rgb="FF000000"/>
      <name val="Arial"/>
      <charset val="134"/>
    </font>
    <font>
      <sz val="1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0" fontId="1" fillId="0" borderId="1" xfId="0" applyFont="1" applyBorder="1" applyAlignment="1"/>
    <xf numFmtId="0" fontId="1" fillId="0" borderId="1" xfId="0" applyFont="1" applyBorder="1" applyAlignment="1">
      <alignment horizontal="right"/>
    </xf>
    <xf numFmtId="0" fontId="1" fillId="0" borderId="1" xfId="0" applyFont="1" applyBorder="1"/>
    <xf numFmtId="0" fontId="0" fillId="0" borderId="1" xfId="0" applyFont="1" applyBorder="1" applyAlignment="1"/>
    <xf numFmtId="0" fontId="0" fillId="0" borderId="3" xfId="0" applyFont="1" applyBorder="1" applyAlignment="1"/>
    <xf numFmtId="0" fontId="1" fillId="0" borderId="0" xfId="0" applyFont="1" applyAlignment="1"/>
    <xf numFmtId="0" fontId="1" fillId="0" borderId="0" xfId="0" applyFont="1" applyAlignment="1">
      <alignment horizontal="right"/>
    </xf>
    <xf numFmtId="0" fontId="1" fillId="0" borderId="0" xfId="0" applyFont="1"/>
    <xf numFmtId="0" fontId="0" fillId="0" borderId="1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2" fillId="0" borderId="0" xfId="0" applyFont="1" applyAlignment="1"/>
    <xf numFmtId="0" fontId="1" fillId="0" borderId="2" xfId="0" applyFont="1" applyFill="1" applyBorder="1" applyAlignment="1"/>
    <xf numFmtId="0" fontId="1" fillId="0" borderId="4" xfId="0" applyFont="1" applyFill="1" applyBorder="1" applyAlignment="1"/>
    <xf numFmtId="0" fontId="2" fillId="0" borderId="0" xfId="0" applyFont="1" applyFill="1" applyBorder="1" applyAlignment="1"/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" fillId="0" borderId="0" xfId="0" applyFont="1" applyFill="1" applyBorder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l+Project+Baseline+Valu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"/>
  <sheetViews>
    <sheetView workbookViewId="0">
      <pane ySplit="1" topLeftCell="A11" activePane="bottomLeft" state="frozen"/>
      <selection pane="bottomLeft" sqref="A1:E38"/>
    </sheetView>
  </sheetViews>
  <sheetFormatPr defaultColWidth="14.44140625" defaultRowHeight="15.75" customHeight="1" x14ac:dyDescent="0.25"/>
  <sheetData>
    <row r="1" spans="1:5" ht="13.2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</row>
    <row r="2" spans="1:5" ht="13.2" x14ac:dyDescent="0.25">
      <c r="A2" s="6" t="s">
        <v>5</v>
      </c>
      <c r="B2" s="7">
        <v>7723</v>
      </c>
      <c r="C2" s="7">
        <v>687</v>
      </c>
      <c r="D2" s="7">
        <v>134</v>
      </c>
      <c r="E2" s="7">
        <v>70</v>
      </c>
    </row>
    <row r="3" spans="1:5" ht="13.2" x14ac:dyDescent="0.25">
      <c r="A3" s="6" t="s">
        <v>6</v>
      </c>
      <c r="B3" s="7">
        <v>9102</v>
      </c>
      <c r="C3" s="7">
        <v>779</v>
      </c>
      <c r="D3" s="7">
        <v>147</v>
      </c>
      <c r="E3" s="7">
        <v>70</v>
      </c>
    </row>
    <row r="4" spans="1:5" ht="13.2" x14ac:dyDescent="0.25">
      <c r="A4" s="6" t="s">
        <v>7</v>
      </c>
      <c r="B4" s="7">
        <v>10511</v>
      </c>
      <c r="C4" s="7">
        <v>909</v>
      </c>
      <c r="D4" s="7">
        <v>167</v>
      </c>
      <c r="E4" s="7">
        <v>95</v>
      </c>
    </row>
    <row r="5" spans="1:5" ht="13.2" x14ac:dyDescent="0.25">
      <c r="A5" s="6" t="s">
        <v>8</v>
      </c>
      <c r="B5" s="7">
        <v>9871</v>
      </c>
      <c r="C5" s="7">
        <v>836</v>
      </c>
      <c r="D5" s="7">
        <v>156</v>
      </c>
      <c r="E5" s="7">
        <v>105</v>
      </c>
    </row>
    <row r="6" spans="1:5" ht="13.2" x14ac:dyDescent="0.25">
      <c r="A6" s="6" t="s">
        <v>9</v>
      </c>
      <c r="B6" s="7">
        <v>10014</v>
      </c>
      <c r="C6" s="7">
        <v>837</v>
      </c>
      <c r="D6" s="7">
        <v>163</v>
      </c>
      <c r="E6" s="7">
        <v>64</v>
      </c>
    </row>
    <row r="7" spans="1:5" ht="13.2" x14ac:dyDescent="0.25">
      <c r="A7" s="6" t="s">
        <v>10</v>
      </c>
      <c r="B7" s="7">
        <v>9670</v>
      </c>
      <c r="C7" s="7">
        <v>823</v>
      </c>
      <c r="D7" s="7">
        <v>138</v>
      </c>
      <c r="E7" s="7">
        <v>82</v>
      </c>
    </row>
    <row r="8" spans="1:5" ht="13.2" x14ac:dyDescent="0.25">
      <c r="A8" s="6" t="s">
        <v>11</v>
      </c>
      <c r="B8" s="7">
        <v>9008</v>
      </c>
      <c r="C8" s="7">
        <v>748</v>
      </c>
      <c r="D8" s="7">
        <v>146</v>
      </c>
      <c r="E8" s="7">
        <v>76</v>
      </c>
    </row>
    <row r="9" spans="1:5" ht="13.2" x14ac:dyDescent="0.25">
      <c r="A9" s="6" t="s">
        <v>12</v>
      </c>
      <c r="B9" s="7">
        <v>7434</v>
      </c>
      <c r="C9" s="7">
        <v>632</v>
      </c>
      <c r="D9" s="7">
        <v>110</v>
      </c>
      <c r="E9" s="7">
        <v>70</v>
      </c>
    </row>
    <row r="10" spans="1:5" ht="13.2" x14ac:dyDescent="0.25">
      <c r="A10" s="6" t="s">
        <v>13</v>
      </c>
      <c r="B10" s="7">
        <v>8459</v>
      </c>
      <c r="C10" s="7">
        <v>691</v>
      </c>
      <c r="D10" s="7">
        <v>131</v>
      </c>
      <c r="E10" s="7">
        <v>60</v>
      </c>
    </row>
    <row r="11" spans="1:5" ht="13.2" x14ac:dyDescent="0.25">
      <c r="A11" s="6" t="s">
        <v>14</v>
      </c>
      <c r="B11" s="7">
        <v>10667</v>
      </c>
      <c r="C11" s="7">
        <v>861</v>
      </c>
      <c r="D11" s="7">
        <v>165</v>
      </c>
      <c r="E11" s="7">
        <v>97</v>
      </c>
    </row>
    <row r="12" spans="1:5" ht="13.2" x14ac:dyDescent="0.25">
      <c r="A12" s="6" t="s">
        <v>15</v>
      </c>
      <c r="B12" s="7">
        <v>10660</v>
      </c>
      <c r="C12" s="7">
        <v>867</v>
      </c>
      <c r="D12" s="7">
        <v>196</v>
      </c>
      <c r="E12" s="7">
        <v>105</v>
      </c>
    </row>
    <row r="13" spans="1:5" ht="13.2" x14ac:dyDescent="0.25">
      <c r="A13" s="6" t="s">
        <v>16</v>
      </c>
      <c r="B13" s="7">
        <v>9947</v>
      </c>
      <c r="C13" s="7">
        <v>838</v>
      </c>
      <c r="D13" s="7">
        <v>162</v>
      </c>
      <c r="E13" s="7">
        <v>92</v>
      </c>
    </row>
    <row r="14" spans="1:5" ht="13.2" x14ac:dyDescent="0.25">
      <c r="A14" s="6" t="s">
        <v>17</v>
      </c>
      <c r="B14" s="7">
        <v>8324</v>
      </c>
      <c r="C14" s="7">
        <v>665</v>
      </c>
      <c r="D14" s="7">
        <v>127</v>
      </c>
      <c r="E14" s="7">
        <v>56</v>
      </c>
    </row>
    <row r="15" spans="1:5" ht="13.2" x14ac:dyDescent="0.25">
      <c r="A15" s="6" t="s">
        <v>18</v>
      </c>
      <c r="B15" s="7">
        <v>9434</v>
      </c>
      <c r="C15" s="7">
        <v>673</v>
      </c>
      <c r="D15" s="7">
        <v>220</v>
      </c>
      <c r="E15" s="7">
        <v>122</v>
      </c>
    </row>
    <row r="16" spans="1:5" ht="13.2" x14ac:dyDescent="0.25">
      <c r="A16" s="6" t="s">
        <v>19</v>
      </c>
      <c r="B16" s="7">
        <v>8687</v>
      </c>
      <c r="C16" s="7">
        <v>691</v>
      </c>
      <c r="D16" s="7">
        <v>176</v>
      </c>
      <c r="E16" s="7">
        <v>128</v>
      </c>
    </row>
    <row r="17" spans="1:5" ht="13.2" x14ac:dyDescent="0.25">
      <c r="A17" s="6" t="s">
        <v>20</v>
      </c>
      <c r="B17" s="7">
        <v>8896</v>
      </c>
      <c r="C17" s="7">
        <v>708</v>
      </c>
      <c r="D17" s="7">
        <v>161</v>
      </c>
      <c r="E17" s="7">
        <v>104</v>
      </c>
    </row>
    <row r="18" spans="1:5" ht="13.2" x14ac:dyDescent="0.25">
      <c r="A18" s="6" t="s">
        <v>21</v>
      </c>
      <c r="B18" s="7">
        <v>9535</v>
      </c>
      <c r="C18" s="7">
        <v>759</v>
      </c>
      <c r="D18" s="7">
        <v>233</v>
      </c>
      <c r="E18" s="7">
        <v>124</v>
      </c>
    </row>
    <row r="19" spans="1:5" ht="13.2" x14ac:dyDescent="0.25">
      <c r="A19" s="6" t="s">
        <v>22</v>
      </c>
      <c r="B19" s="7">
        <v>9363</v>
      </c>
      <c r="C19" s="7">
        <v>736</v>
      </c>
      <c r="D19" s="7">
        <v>154</v>
      </c>
      <c r="E19" s="7">
        <v>91</v>
      </c>
    </row>
    <row r="20" spans="1:5" ht="13.2" x14ac:dyDescent="0.25">
      <c r="A20" s="6" t="s">
        <v>23</v>
      </c>
      <c r="B20" s="7">
        <v>9327</v>
      </c>
      <c r="C20" s="7">
        <v>739</v>
      </c>
      <c r="D20" s="7">
        <v>196</v>
      </c>
      <c r="E20" s="7">
        <v>86</v>
      </c>
    </row>
    <row r="21" spans="1:5" ht="13.2" x14ac:dyDescent="0.25">
      <c r="A21" s="6" t="s">
        <v>24</v>
      </c>
      <c r="B21" s="7">
        <v>9345</v>
      </c>
      <c r="C21" s="7">
        <v>734</v>
      </c>
      <c r="D21" s="7">
        <v>167</v>
      </c>
      <c r="E21" s="7">
        <v>75</v>
      </c>
    </row>
    <row r="22" spans="1:5" ht="13.2" x14ac:dyDescent="0.25">
      <c r="A22" s="6" t="s">
        <v>25</v>
      </c>
      <c r="B22" s="7">
        <v>8890</v>
      </c>
      <c r="C22" s="7">
        <v>706</v>
      </c>
      <c r="D22" s="7">
        <v>174</v>
      </c>
      <c r="E22" s="7">
        <v>101</v>
      </c>
    </row>
    <row r="23" spans="1:5" ht="13.2" x14ac:dyDescent="0.25">
      <c r="A23" s="6" t="s">
        <v>26</v>
      </c>
      <c r="B23" s="7">
        <v>8460</v>
      </c>
      <c r="C23" s="7">
        <v>681</v>
      </c>
      <c r="D23" s="7">
        <v>156</v>
      </c>
      <c r="E23" s="7">
        <v>93</v>
      </c>
    </row>
    <row r="24" spans="1:5" ht="13.2" x14ac:dyDescent="0.25">
      <c r="A24" s="6" t="s">
        <v>27</v>
      </c>
      <c r="B24" s="7">
        <v>8836</v>
      </c>
      <c r="C24" s="7">
        <v>693</v>
      </c>
      <c r="D24" s="7">
        <v>206</v>
      </c>
      <c r="E24" s="7">
        <v>67</v>
      </c>
    </row>
    <row r="25" spans="1:5" ht="13.2" x14ac:dyDescent="0.25">
      <c r="A25" s="6" t="s">
        <v>28</v>
      </c>
      <c r="B25" s="7">
        <v>9437</v>
      </c>
      <c r="C25" s="7">
        <v>788</v>
      </c>
      <c r="D25" s="6"/>
      <c r="E25" s="8"/>
    </row>
    <row r="26" spans="1:5" ht="13.2" x14ac:dyDescent="0.25">
      <c r="A26" s="6" t="s">
        <v>29</v>
      </c>
      <c r="B26" s="7">
        <v>9420</v>
      </c>
      <c r="C26" s="7">
        <v>781</v>
      </c>
      <c r="D26" s="6"/>
      <c r="E26" s="8"/>
    </row>
    <row r="27" spans="1:5" ht="13.2" x14ac:dyDescent="0.25">
      <c r="A27" s="6" t="s">
        <v>30</v>
      </c>
      <c r="B27" s="7">
        <v>9570</v>
      </c>
      <c r="C27" s="7">
        <v>805</v>
      </c>
      <c r="D27" s="6"/>
      <c r="E27" s="8"/>
    </row>
    <row r="28" spans="1:5" ht="13.2" x14ac:dyDescent="0.25">
      <c r="A28" s="6" t="s">
        <v>31</v>
      </c>
      <c r="B28" s="7">
        <v>9921</v>
      </c>
      <c r="C28" s="7">
        <v>830</v>
      </c>
      <c r="D28" s="6"/>
      <c r="E28" s="8"/>
    </row>
    <row r="29" spans="1:5" ht="13.2" x14ac:dyDescent="0.25">
      <c r="A29" s="6" t="s">
        <v>32</v>
      </c>
      <c r="B29" s="7">
        <v>9424</v>
      </c>
      <c r="C29" s="7">
        <v>781</v>
      </c>
      <c r="D29" s="6"/>
      <c r="E29" s="8"/>
    </row>
    <row r="30" spans="1:5" ht="13.2" x14ac:dyDescent="0.25">
      <c r="A30" s="6" t="s">
        <v>33</v>
      </c>
      <c r="B30" s="7">
        <v>9010</v>
      </c>
      <c r="C30" s="7">
        <v>756</v>
      </c>
      <c r="D30" s="6"/>
      <c r="E30" s="8"/>
    </row>
    <row r="31" spans="1:5" ht="13.2" x14ac:dyDescent="0.25">
      <c r="A31" s="6" t="s">
        <v>34</v>
      </c>
      <c r="B31" s="7">
        <v>9656</v>
      </c>
      <c r="C31" s="7">
        <v>825</v>
      </c>
      <c r="D31" s="6"/>
      <c r="E31" s="8"/>
    </row>
    <row r="32" spans="1:5" ht="13.2" x14ac:dyDescent="0.25">
      <c r="A32" s="6" t="s">
        <v>35</v>
      </c>
      <c r="B32" s="7">
        <v>10419</v>
      </c>
      <c r="C32" s="7">
        <v>874</v>
      </c>
      <c r="D32" s="6"/>
      <c r="E32" s="8"/>
    </row>
    <row r="33" spans="1:5" ht="13.2" x14ac:dyDescent="0.25">
      <c r="A33" s="6" t="s">
        <v>36</v>
      </c>
      <c r="B33" s="7">
        <v>9880</v>
      </c>
      <c r="C33" s="7">
        <v>830</v>
      </c>
      <c r="D33" s="6"/>
      <c r="E33" s="8"/>
    </row>
    <row r="34" spans="1:5" ht="13.2" x14ac:dyDescent="0.25">
      <c r="A34" s="6" t="s">
        <v>37</v>
      </c>
      <c r="B34" s="7">
        <v>10134</v>
      </c>
      <c r="C34" s="7">
        <v>801</v>
      </c>
      <c r="D34" s="6"/>
      <c r="E34" s="8"/>
    </row>
    <row r="35" spans="1:5" ht="13.2" x14ac:dyDescent="0.25">
      <c r="A35" s="6" t="s">
        <v>38</v>
      </c>
      <c r="B35" s="7">
        <v>9717</v>
      </c>
      <c r="C35" s="7">
        <v>814</v>
      </c>
      <c r="D35" s="6"/>
      <c r="E35" s="8"/>
    </row>
    <row r="36" spans="1:5" ht="13.2" x14ac:dyDescent="0.25">
      <c r="A36" s="6" t="s">
        <v>39</v>
      </c>
      <c r="B36" s="7">
        <v>9192</v>
      </c>
      <c r="C36" s="7">
        <v>735</v>
      </c>
      <c r="D36" s="6"/>
      <c r="E36" s="8"/>
    </row>
    <row r="37" spans="1:5" ht="13.2" x14ac:dyDescent="0.25">
      <c r="A37" s="6" t="s">
        <v>40</v>
      </c>
      <c r="B37" s="7">
        <v>8630</v>
      </c>
      <c r="C37" s="7">
        <v>743</v>
      </c>
      <c r="D37" s="6"/>
      <c r="E37" s="8"/>
    </row>
    <row r="38" spans="1:5" ht="13.2" x14ac:dyDescent="0.25">
      <c r="A38" s="6" t="s">
        <v>41</v>
      </c>
      <c r="B38" s="7">
        <v>8970</v>
      </c>
      <c r="C38" s="7">
        <v>722</v>
      </c>
      <c r="D38" s="6"/>
      <c r="E38" s="8"/>
    </row>
    <row r="39" spans="1:5" ht="13.2" x14ac:dyDescent="0.25">
      <c r="A39" s="6"/>
      <c r="B39" s="7"/>
      <c r="C39" s="7"/>
      <c r="D39" s="6"/>
      <c r="E39" s="8"/>
    </row>
    <row r="40" spans="1:5" ht="13.2" x14ac:dyDescent="0.25">
      <c r="A40" s="6"/>
      <c r="B40" s="7"/>
      <c r="C40" s="7"/>
      <c r="D40" s="6"/>
      <c r="E40" s="8"/>
    </row>
  </sheetData>
  <phoneticPr fontId="3" type="noConversion"/>
  <pageMargins left="0.75" right="0.75" top="1" bottom="1" header="0.51180555555555596" footer="0.5118055555555559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workbookViewId="0">
      <pane ySplit="1" topLeftCell="A14" activePane="bottomLeft" state="frozen"/>
      <selection pane="bottomLeft" sqref="A1:E38"/>
    </sheetView>
  </sheetViews>
  <sheetFormatPr defaultColWidth="14.44140625" defaultRowHeight="15.75" customHeight="1" x14ac:dyDescent="0.25"/>
  <sheetData>
    <row r="1" spans="1:5" ht="13.2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</row>
    <row r="2" spans="1:5" ht="13.2" x14ac:dyDescent="0.25">
      <c r="A2" s="6" t="s">
        <v>5</v>
      </c>
      <c r="B2" s="7">
        <v>7716</v>
      </c>
      <c r="C2" s="7">
        <v>686</v>
      </c>
      <c r="D2" s="7">
        <v>105</v>
      </c>
      <c r="E2" s="7">
        <v>34</v>
      </c>
    </row>
    <row r="3" spans="1:5" ht="13.2" x14ac:dyDescent="0.25">
      <c r="A3" s="6" t="s">
        <v>6</v>
      </c>
      <c r="B3" s="7">
        <v>9288</v>
      </c>
      <c r="C3" s="7">
        <v>785</v>
      </c>
      <c r="D3" s="7">
        <v>116</v>
      </c>
      <c r="E3" s="7">
        <v>91</v>
      </c>
    </row>
    <row r="4" spans="1:5" ht="13.2" x14ac:dyDescent="0.25">
      <c r="A4" s="6" t="s">
        <v>7</v>
      </c>
      <c r="B4" s="7">
        <v>10480</v>
      </c>
      <c r="C4" s="7">
        <v>884</v>
      </c>
      <c r="D4" s="7">
        <v>145</v>
      </c>
      <c r="E4" s="7">
        <v>79</v>
      </c>
    </row>
    <row r="5" spans="1:5" ht="13.2" x14ac:dyDescent="0.25">
      <c r="A5" s="6" t="s">
        <v>8</v>
      </c>
      <c r="B5" s="7">
        <v>9867</v>
      </c>
      <c r="C5" s="7">
        <v>827</v>
      </c>
      <c r="D5" s="7">
        <v>138</v>
      </c>
      <c r="E5" s="7">
        <v>92</v>
      </c>
    </row>
    <row r="6" spans="1:5" ht="13.2" x14ac:dyDescent="0.25">
      <c r="A6" s="6" t="s">
        <v>9</v>
      </c>
      <c r="B6" s="7">
        <v>9793</v>
      </c>
      <c r="C6" s="7">
        <v>832</v>
      </c>
      <c r="D6" s="7">
        <v>140</v>
      </c>
      <c r="E6" s="7">
        <v>94</v>
      </c>
    </row>
    <row r="7" spans="1:5" ht="13.2" x14ac:dyDescent="0.25">
      <c r="A7" s="6" t="s">
        <v>10</v>
      </c>
      <c r="B7" s="7">
        <v>9500</v>
      </c>
      <c r="C7" s="7">
        <v>788</v>
      </c>
      <c r="D7" s="7">
        <v>129</v>
      </c>
      <c r="E7" s="7">
        <v>61</v>
      </c>
    </row>
    <row r="8" spans="1:5" ht="13.2" x14ac:dyDescent="0.25">
      <c r="A8" s="6" t="s">
        <v>11</v>
      </c>
      <c r="B8" s="7">
        <v>9088</v>
      </c>
      <c r="C8" s="7">
        <v>780</v>
      </c>
      <c r="D8" s="7">
        <v>127</v>
      </c>
      <c r="E8" s="7">
        <v>44</v>
      </c>
    </row>
    <row r="9" spans="1:5" ht="13.2" x14ac:dyDescent="0.25">
      <c r="A9" s="6" t="s">
        <v>12</v>
      </c>
      <c r="B9" s="7">
        <v>7664</v>
      </c>
      <c r="C9" s="7">
        <v>652</v>
      </c>
      <c r="D9" s="7">
        <v>94</v>
      </c>
      <c r="E9" s="7">
        <v>62</v>
      </c>
    </row>
    <row r="10" spans="1:5" ht="13.2" x14ac:dyDescent="0.25">
      <c r="A10" s="6" t="s">
        <v>13</v>
      </c>
      <c r="B10" s="7">
        <v>8434</v>
      </c>
      <c r="C10" s="7">
        <v>697</v>
      </c>
      <c r="D10" s="7">
        <v>120</v>
      </c>
      <c r="E10" s="7">
        <v>77</v>
      </c>
    </row>
    <row r="11" spans="1:5" ht="13.2" x14ac:dyDescent="0.25">
      <c r="A11" s="6" t="s">
        <v>14</v>
      </c>
      <c r="B11" s="7">
        <v>10496</v>
      </c>
      <c r="C11" s="7">
        <v>860</v>
      </c>
      <c r="D11" s="7">
        <v>153</v>
      </c>
      <c r="E11" s="7">
        <v>98</v>
      </c>
    </row>
    <row r="12" spans="1:5" ht="13.2" x14ac:dyDescent="0.25">
      <c r="A12" s="6" t="s">
        <v>15</v>
      </c>
      <c r="B12" s="7">
        <v>10551</v>
      </c>
      <c r="C12" s="7">
        <v>864</v>
      </c>
      <c r="D12" s="7">
        <v>143</v>
      </c>
      <c r="E12" s="7">
        <v>71</v>
      </c>
    </row>
    <row r="13" spans="1:5" ht="13.2" x14ac:dyDescent="0.25">
      <c r="A13" s="6" t="s">
        <v>16</v>
      </c>
      <c r="B13" s="7">
        <v>9737</v>
      </c>
      <c r="C13" s="7">
        <v>801</v>
      </c>
      <c r="D13" s="7">
        <v>128</v>
      </c>
      <c r="E13" s="7">
        <v>70</v>
      </c>
    </row>
    <row r="14" spans="1:5" ht="13.2" x14ac:dyDescent="0.25">
      <c r="A14" s="6" t="s">
        <v>17</v>
      </c>
      <c r="B14" s="7">
        <v>8176</v>
      </c>
      <c r="C14" s="7">
        <v>642</v>
      </c>
      <c r="D14" s="7">
        <v>122</v>
      </c>
      <c r="E14" s="7">
        <v>68</v>
      </c>
    </row>
    <row r="15" spans="1:5" ht="13.2" x14ac:dyDescent="0.25">
      <c r="A15" s="6" t="s">
        <v>18</v>
      </c>
      <c r="B15" s="7">
        <v>9402</v>
      </c>
      <c r="C15" s="7">
        <v>697</v>
      </c>
      <c r="D15" s="7">
        <v>194</v>
      </c>
      <c r="E15" s="7">
        <v>94</v>
      </c>
    </row>
    <row r="16" spans="1:5" ht="13.2" x14ac:dyDescent="0.25">
      <c r="A16" s="6" t="s">
        <v>19</v>
      </c>
      <c r="B16" s="7">
        <v>8669</v>
      </c>
      <c r="C16" s="7">
        <v>669</v>
      </c>
      <c r="D16" s="7">
        <v>127</v>
      </c>
      <c r="E16" s="7">
        <v>81</v>
      </c>
    </row>
    <row r="17" spans="1:5" ht="13.2" x14ac:dyDescent="0.25">
      <c r="A17" s="6" t="s">
        <v>20</v>
      </c>
      <c r="B17" s="7">
        <v>8881</v>
      </c>
      <c r="C17" s="7">
        <v>693</v>
      </c>
      <c r="D17" s="7">
        <v>153</v>
      </c>
      <c r="E17" s="7">
        <v>101</v>
      </c>
    </row>
    <row r="18" spans="1:5" ht="13.2" x14ac:dyDescent="0.25">
      <c r="A18" s="6" t="s">
        <v>21</v>
      </c>
      <c r="B18" s="7">
        <v>9655</v>
      </c>
      <c r="C18" s="7">
        <v>771</v>
      </c>
      <c r="D18" s="7">
        <v>213</v>
      </c>
      <c r="E18" s="7">
        <v>119</v>
      </c>
    </row>
    <row r="19" spans="1:5" ht="13.2" x14ac:dyDescent="0.25">
      <c r="A19" s="6" t="s">
        <v>22</v>
      </c>
      <c r="B19" s="7">
        <v>9396</v>
      </c>
      <c r="C19" s="7">
        <v>736</v>
      </c>
      <c r="D19" s="7">
        <v>162</v>
      </c>
      <c r="E19" s="7">
        <v>120</v>
      </c>
    </row>
    <row r="20" spans="1:5" ht="13.2" x14ac:dyDescent="0.25">
      <c r="A20" s="6" t="s">
        <v>23</v>
      </c>
      <c r="B20" s="7">
        <v>9262</v>
      </c>
      <c r="C20" s="7">
        <v>727</v>
      </c>
      <c r="D20" s="7">
        <v>201</v>
      </c>
      <c r="E20" s="7">
        <v>96</v>
      </c>
    </row>
    <row r="21" spans="1:5" ht="13.2" x14ac:dyDescent="0.25">
      <c r="A21" s="6" t="s">
        <v>24</v>
      </c>
      <c r="B21" s="7">
        <v>9308</v>
      </c>
      <c r="C21" s="7">
        <v>728</v>
      </c>
      <c r="D21" s="7">
        <v>207</v>
      </c>
      <c r="E21" s="7">
        <v>67</v>
      </c>
    </row>
    <row r="22" spans="1:5" ht="13.2" x14ac:dyDescent="0.25">
      <c r="A22" s="6" t="s">
        <v>25</v>
      </c>
      <c r="B22" s="7">
        <v>8715</v>
      </c>
      <c r="C22" s="7">
        <v>722</v>
      </c>
      <c r="D22" s="7">
        <v>182</v>
      </c>
      <c r="E22" s="7">
        <v>123</v>
      </c>
    </row>
    <row r="23" spans="1:5" ht="13.2" x14ac:dyDescent="0.25">
      <c r="A23" s="6" t="s">
        <v>26</v>
      </c>
      <c r="B23" s="7">
        <v>8448</v>
      </c>
      <c r="C23" s="7">
        <v>695</v>
      </c>
      <c r="D23" s="7">
        <v>142</v>
      </c>
      <c r="E23" s="7">
        <v>100</v>
      </c>
    </row>
    <row r="24" spans="1:5" ht="13.2" x14ac:dyDescent="0.25">
      <c r="A24" s="6" t="s">
        <v>27</v>
      </c>
      <c r="B24" s="7">
        <v>8836</v>
      </c>
      <c r="C24" s="7">
        <v>724</v>
      </c>
      <c r="D24" s="7">
        <v>182</v>
      </c>
      <c r="E24" s="7">
        <v>103</v>
      </c>
    </row>
    <row r="25" spans="1:5" ht="13.2" x14ac:dyDescent="0.25">
      <c r="A25" s="6" t="s">
        <v>28</v>
      </c>
      <c r="B25" s="7">
        <v>9359</v>
      </c>
      <c r="C25" s="7">
        <v>789</v>
      </c>
      <c r="D25" s="8"/>
      <c r="E25" s="8"/>
    </row>
    <row r="26" spans="1:5" ht="13.2" x14ac:dyDescent="0.25">
      <c r="A26" s="6" t="s">
        <v>29</v>
      </c>
      <c r="B26" s="7">
        <v>9427</v>
      </c>
      <c r="C26" s="7">
        <v>743</v>
      </c>
      <c r="D26" s="8"/>
      <c r="E26" s="8"/>
    </row>
    <row r="27" spans="1:5" ht="13.2" x14ac:dyDescent="0.25">
      <c r="A27" s="6" t="s">
        <v>30</v>
      </c>
      <c r="B27" s="7">
        <v>9633</v>
      </c>
      <c r="C27" s="7">
        <v>808</v>
      </c>
      <c r="D27" s="8"/>
      <c r="E27" s="8"/>
    </row>
    <row r="28" spans="1:5" ht="13.2" x14ac:dyDescent="0.25">
      <c r="A28" s="6" t="s">
        <v>31</v>
      </c>
      <c r="B28" s="7">
        <v>9842</v>
      </c>
      <c r="C28" s="7">
        <v>831</v>
      </c>
      <c r="D28" s="8"/>
      <c r="E28" s="8"/>
    </row>
    <row r="29" spans="1:5" ht="13.2" x14ac:dyDescent="0.25">
      <c r="A29" s="6" t="s">
        <v>32</v>
      </c>
      <c r="B29" s="7">
        <v>9272</v>
      </c>
      <c r="C29" s="7">
        <v>767</v>
      </c>
      <c r="D29" s="8"/>
      <c r="E29" s="8"/>
    </row>
    <row r="30" spans="1:5" ht="13.2" x14ac:dyDescent="0.25">
      <c r="A30" s="6" t="s">
        <v>33</v>
      </c>
      <c r="B30" s="7">
        <v>8969</v>
      </c>
      <c r="C30" s="7">
        <v>760</v>
      </c>
      <c r="D30" s="8"/>
      <c r="E30" s="8"/>
    </row>
    <row r="31" spans="1:5" ht="13.2" x14ac:dyDescent="0.25">
      <c r="A31" s="6" t="s">
        <v>34</v>
      </c>
      <c r="B31" s="7">
        <v>9697</v>
      </c>
      <c r="C31" s="7">
        <v>850</v>
      </c>
      <c r="D31" s="8"/>
      <c r="E31" s="8"/>
    </row>
    <row r="32" spans="1:5" ht="13.2" x14ac:dyDescent="0.25">
      <c r="A32" s="6" t="s">
        <v>35</v>
      </c>
      <c r="B32" s="7">
        <v>10445</v>
      </c>
      <c r="C32" s="7">
        <v>851</v>
      </c>
      <c r="D32" s="8"/>
      <c r="E32" s="8"/>
    </row>
    <row r="33" spans="1:5" ht="13.2" x14ac:dyDescent="0.25">
      <c r="A33" s="6" t="s">
        <v>36</v>
      </c>
      <c r="B33" s="7">
        <v>9931</v>
      </c>
      <c r="C33" s="7">
        <v>831</v>
      </c>
      <c r="D33" s="8"/>
      <c r="E33" s="8"/>
    </row>
    <row r="34" spans="1:5" ht="13.2" x14ac:dyDescent="0.25">
      <c r="A34" s="6" t="s">
        <v>37</v>
      </c>
      <c r="B34" s="7">
        <v>10042</v>
      </c>
      <c r="C34" s="7">
        <v>802</v>
      </c>
      <c r="D34" s="8"/>
      <c r="E34" s="8"/>
    </row>
    <row r="35" spans="1:5" ht="13.2" x14ac:dyDescent="0.25">
      <c r="A35" s="6" t="s">
        <v>38</v>
      </c>
      <c r="B35" s="7">
        <v>9721</v>
      </c>
      <c r="C35" s="7">
        <v>829</v>
      </c>
      <c r="D35" s="8"/>
      <c r="E35" s="8"/>
    </row>
    <row r="36" spans="1:5" ht="13.2" x14ac:dyDescent="0.25">
      <c r="A36" s="6" t="s">
        <v>39</v>
      </c>
      <c r="B36" s="7">
        <v>9304</v>
      </c>
      <c r="C36" s="7">
        <v>770</v>
      </c>
      <c r="D36" s="8"/>
      <c r="E36" s="8"/>
    </row>
    <row r="37" spans="1:5" ht="13.2" x14ac:dyDescent="0.25">
      <c r="A37" s="6" t="s">
        <v>40</v>
      </c>
      <c r="B37" s="7">
        <v>8668</v>
      </c>
      <c r="C37" s="7">
        <v>724</v>
      </c>
      <c r="D37" s="8"/>
      <c r="E37" s="8"/>
    </row>
    <row r="38" spans="1:5" ht="13.2" x14ac:dyDescent="0.25">
      <c r="A38" s="6" t="s">
        <v>41</v>
      </c>
      <c r="B38" s="7">
        <v>8988</v>
      </c>
      <c r="C38" s="7">
        <v>710</v>
      </c>
      <c r="D38" s="8"/>
      <c r="E38" s="8"/>
    </row>
  </sheetData>
  <phoneticPr fontId="3" type="noConversion"/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5"/>
  <sheetViews>
    <sheetView workbookViewId="0">
      <selection activeCell="K40" sqref="A1:K40"/>
    </sheetView>
  </sheetViews>
  <sheetFormatPr defaultColWidth="8.88671875" defaultRowHeight="13.2" x14ac:dyDescent="0.25"/>
  <cols>
    <col min="1" max="1" width="17.21875" customWidth="1"/>
    <col min="3" max="4" width="12.88671875"/>
    <col min="7" max="7" width="16.33203125" customWidth="1"/>
    <col min="8" max="8" width="15.44140625" customWidth="1"/>
    <col min="9" max="9" width="18.77734375" customWidth="1"/>
    <col min="10" max="10" width="14.44140625" customWidth="1"/>
    <col min="11" max="11" width="11.44140625" customWidth="1"/>
    <col min="13" max="13" width="13.109375" customWidth="1"/>
    <col min="14" max="14" width="11.5546875" customWidth="1"/>
    <col min="15" max="15" width="17.44140625" customWidth="1"/>
    <col min="17" max="18" width="12.88671875"/>
  </cols>
  <sheetData>
    <row r="1" spans="1:20" x14ac:dyDescent="0.25">
      <c r="A1" s="9" t="s">
        <v>42</v>
      </c>
      <c r="B1" s="9"/>
      <c r="C1" s="9"/>
      <c r="D1" s="9"/>
      <c r="E1" s="9"/>
      <c r="G1" s="9" t="s">
        <v>43</v>
      </c>
      <c r="H1" s="9"/>
      <c r="I1" s="9"/>
      <c r="J1" s="9"/>
      <c r="K1" s="9"/>
      <c r="M1" s="10" t="s">
        <v>44</v>
      </c>
      <c r="N1" s="11"/>
      <c r="O1" s="11"/>
      <c r="Q1" s="9" t="s">
        <v>45</v>
      </c>
      <c r="R1" s="9"/>
      <c r="T1" t="s">
        <v>46</v>
      </c>
    </row>
    <row r="2" spans="1:20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G2" s="1" t="s">
        <v>0</v>
      </c>
      <c r="H2" s="1" t="s">
        <v>1</v>
      </c>
      <c r="I2" s="1" t="s">
        <v>2</v>
      </c>
      <c r="J2" s="1" t="s">
        <v>3</v>
      </c>
      <c r="K2" s="1" t="s">
        <v>4</v>
      </c>
      <c r="M2" s="5" t="s">
        <v>42</v>
      </c>
      <c r="N2" s="5" t="s">
        <v>47</v>
      </c>
      <c r="O2" t="s">
        <v>48</v>
      </c>
      <c r="Q2" s="4" t="s">
        <v>42</v>
      </c>
      <c r="R2" s="4" t="s">
        <v>47</v>
      </c>
      <c r="T2">
        <f>([1]Sheet1!$I$1400)</f>
        <v>0</v>
      </c>
    </row>
    <row r="3" spans="1:20" x14ac:dyDescent="0.25">
      <c r="A3" s="1" t="s">
        <v>5</v>
      </c>
      <c r="B3" s="2">
        <v>7723</v>
      </c>
      <c r="C3" s="2">
        <v>687</v>
      </c>
      <c r="D3" s="2">
        <v>134</v>
      </c>
      <c r="E3" s="2">
        <v>70</v>
      </c>
      <c r="G3" s="1" t="s">
        <v>5</v>
      </c>
      <c r="H3" s="2">
        <v>7716</v>
      </c>
      <c r="I3" s="2">
        <v>686</v>
      </c>
      <c r="J3" s="2">
        <v>105</v>
      </c>
      <c r="K3" s="2">
        <v>34</v>
      </c>
      <c r="M3" s="4">
        <f t="shared" ref="M3:M40" si="0">C3/B3</f>
        <v>8.8955069273598336E-2</v>
      </c>
      <c r="N3" s="4">
        <f t="shared" ref="N3:N40" si="1">I3/H3</f>
        <v>8.8906168999481602E-2</v>
      </c>
      <c r="O3">
        <f t="shared" ref="O3:O40" si="2">M3-N3</f>
        <v>4.8900274116733811E-5</v>
      </c>
      <c r="Q3" s="4">
        <f t="shared" ref="Q3:Q25" si="3">D3/C3</f>
        <v>0.1950509461426492</v>
      </c>
      <c r="R3" s="4">
        <f t="shared" ref="R3:R25" si="4">J3/I3</f>
        <v>0.15306122448979592</v>
      </c>
    </row>
    <row r="4" spans="1:20" x14ac:dyDescent="0.25">
      <c r="A4" s="1" t="s">
        <v>6</v>
      </c>
      <c r="B4" s="2">
        <v>9102</v>
      </c>
      <c r="C4" s="2">
        <v>779</v>
      </c>
      <c r="D4" s="2">
        <v>147</v>
      </c>
      <c r="E4" s="2">
        <v>70</v>
      </c>
      <c r="G4" s="1" t="s">
        <v>6</v>
      </c>
      <c r="H4" s="2">
        <v>9288</v>
      </c>
      <c r="I4" s="2">
        <v>785</v>
      </c>
      <c r="J4" s="2">
        <v>116</v>
      </c>
      <c r="K4" s="2">
        <v>91</v>
      </c>
      <c r="M4" s="4">
        <f t="shared" si="0"/>
        <v>8.5585585585585586E-2</v>
      </c>
      <c r="N4" s="4">
        <f t="shared" si="1"/>
        <v>8.4517657192075796E-2</v>
      </c>
      <c r="O4">
        <f t="shared" si="2"/>
        <v>1.06792839350979E-3</v>
      </c>
      <c r="Q4" s="4">
        <f t="shared" si="3"/>
        <v>0.18870346598202825</v>
      </c>
      <c r="R4" s="4">
        <f t="shared" si="4"/>
        <v>0.14777070063694267</v>
      </c>
    </row>
    <row r="5" spans="1:20" x14ac:dyDescent="0.25">
      <c r="A5" s="1" t="s">
        <v>7</v>
      </c>
      <c r="B5" s="2">
        <v>10511</v>
      </c>
      <c r="C5" s="2">
        <v>909</v>
      </c>
      <c r="D5" s="2">
        <v>167</v>
      </c>
      <c r="E5" s="2">
        <v>95</v>
      </c>
      <c r="G5" s="1" t="s">
        <v>7</v>
      </c>
      <c r="H5" s="2">
        <v>10480</v>
      </c>
      <c r="I5" s="2">
        <v>884</v>
      </c>
      <c r="J5" s="2">
        <v>145</v>
      </c>
      <c r="K5" s="2">
        <v>79</v>
      </c>
      <c r="M5" s="4">
        <f t="shared" si="0"/>
        <v>8.6480829607078299E-2</v>
      </c>
      <c r="N5" s="4">
        <f t="shared" si="1"/>
        <v>8.4351145038167943E-2</v>
      </c>
      <c r="O5">
        <f t="shared" si="2"/>
        <v>2.1296845689103561E-3</v>
      </c>
      <c r="Q5" s="4">
        <f t="shared" si="3"/>
        <v>0.18371837183718373</v>
      </c>
      <c r="R5" s="4">
        <f t="shared" si="4"/>
        <v>0.16402714932126697</v>
      </c>
    </row>
    <row r="6" spans="1:20" x14ac:dyDescent="0.25">
      <c r="A6" s="1" t="s">
        <v>8</v>
      </c>
      <c r="B6" s="2">
        <v>9871</v>
      </c>
      <c r="C6" s="2">
        <v>836</v>
      </c>
      <c r="D6" s="2">
        <v>156</v>
      </c>
      <c r="E6" s="2">
        <v>105</v>
      </c>
      <c r="G6" s="1" t="s">
        <v>8</v>
      </c>
      <c r="H6" s="2">
        <v>9867</v>
      </c>
      <c r="I6" s="2">
        <v>827</v>
      </c>
      <c r="J6" s="2">
        <v>138</v>
      </c>
      <c r="K6" s="2">
        <v>92</v>
      </c>
      <c r="M6" s="4">
        <f t="shared" si="0"/>
        <v>8.4692533684530447E-2</v>
      </c>
      <c r="N6" s="4">
        <f t="shared" si="1"/>
        <v>8.3814735988649039E-2</v>
      </c>
      <c r="O6">
        <f t="shared" si="2"/>
        <v>8.7779769588140766E-4</v>
      </c>
      <c r="Q6" s="4">
        <f t="shared" si="3"/>
        <v>0.18660287081339713</v>
      </c>
      <c r="R6" s="4">
        <f t="shared" si="4"/>
        <v>0.16686819830713423</v>
      </c>
    </row>
    <row r="7" spans="1:20" x14ac:dyDescent="0.25">
      <c r="A7" s="1" t="s">
        <v>9</v>
      </c>
      <c r="B7" s="2">
        <v>10014</v>
      </c>
      <c r="C7" s="2">
        <v>837</v>
      </c>
      <c r="D7" s="2">
        <v>163</v>
      </c>
      <c r="E7" s="2">
        <v>64</v>
      </c>
      <c r="G7" s="1" t="s">
        <v>9</v>
      </c>
      <c r="H7" s="2">
        <v>9793</v>
      </c>
      <c r="I7" s="2">
        <v>832</v>
      </c>
      <c r="J7" s="2">
        <v>140</v>
      </c>
      <c r="K7" s="2">
        <v>94</v>
      </c>
      <c r="M7" s="4">
        <f t="shared" si="0"/>
        <v>8.3582983822648296E-2</v>
      </c>
      <c r="N7" s="4">
        <f t="shared" si="1"/>
        <v>8.4958643929337288E-2</v>
      </c>
      <c r="O7">
        <f t="shared" si="2"/>
        <v>-1.3756601066889917E-3</v>
      </c>
      <c r="Q7" s="4">
        <f t="shared" si="3"/>
        <v>0.19474313022700118</v>
      </c>
      <c r="R7" s="4">
        <f t="shared" si="4"/>
        <v>0.16826923076923078</v>
      </c>
    </row>
    <row r="8" spans="1:20" x14ac:dyDescent="0.25">
      <c r="A8" s="1" t="s">
        <v>10</v>
      </c>
      <c r="B8" s="2">
        <v>9670</v>
      </c>
      <c r="C8" s="2">
        <v>823</v>
      </c>
      <c r="D8" s="2">
        <v>138</v>
      </c>
      <c r="E8" s="2">
        <v>82</v>
      </c>
      <c r="G8" s="1" t="s">
        <v>10</v>
      </c>
      <c r="H8" s="2">
        <v>9500</v>
      </c>
      <c r="I8" s="2">
        <v>788</v>
      </c>
      <c r="J8" s="2">
        <v>129</v>
      </c>
      <c r="K8" s="2">
        <v>61</v>
      </c>
      <c r="M8" s="4">
        <f t="shared" si="0"/>
        <v>8.5108583247156158E-2</v>
      </c>
      <c r="N8" s="4">
        <f t="shared" si="1"/>
        <v>8.2947368421052631E-2</v>
      </c>
      <c r="O8">
        <f t="shared" si="2"/>
        <v>2.1612148261035274E-3</v>
      </c>
      <c r="Q8" s="4">
        <f t="shared" si="3"/>
        <v>0.16767922235722965</v>
      </c>
      <c r="R8" s="4">
        <f t="shared" si="4"/>
        <v>0.16370558375634517</v>
      </c>
    </row>
    <row r="9" spans="1:20" x14ac:dyDescent="0.25">
      <c r="A9" s="1" t="s">
        <v>11</v>
      </c>
      <c r="B9" s="2">
        <v>9008</v>
      </c>
      <c r="C9" s="2">
        <v>748</v>
      </c>
      <c r="D9" s="2">
        <v>146</v>
      </c>
      <c r="E9" s="2">
        <v>76</v>
      </c>
      <c r="G9" s="1" t="s">
        <v>11</v>
      </c>
      <c r="H9" s="2">
        <v>9088</v>
      </c>
      <c r="I9" s="2">
        <v>780</v>
      </c>
      <c r="J9" s="2">
        <v>127</v>
      </c>
      <c r="K9" s="2">
        <v>44</v>
      </c>
      <c r="M9" s="4">
        <f t="shared" si="0"/>
        <v>8.3037300177619899E-2</v>
      </c>
      <c r="N9" s="4">
        <f t="shared" si="1"/>
        <v>8.5827464788732391E-2</v>
      </c>
      <c r="O9">
        <f t="shared" si="2"/>
        <v>-2.7901646111124917E-3</v>
      </c>
      <c r="Q9" s="4">
        <f t="shared" si="3"/>
        <v>0.19518716577540107</v>
      </c>
      <c r="R9" s="4">
        <f t="shared" si="4"/>
        <v>0.16282051282051282</v>
      </c>
    </row>
    <row r="10" spans="1:20" x14ac:dyDescent="0.25">
      <c r="A10" s="1" t="s">
        <v>12</v>
      </c>
      <c r="B10" s="2">
        <v>7434</v>
      </c>
      <c r="C10" s="2">
        <v>632</v>
      </c>
      <c r="D10" s="2">
        <v>110</v>
      </c>
      <c r="E10" s="2">
        <v>70</v>
      </c>
      <c r="G10" s="1" t="s">
        <v>12</v>
      </c>
      <c r="H10" s="2">
        <v>7664</v>
      </c>
      <c r="I10" s="2">
        <v>652</v>
      </c>
      <c r="J10" s="2">
        <v>94</v>
      </c>
      <c r="K10" s="2">
        <v>62</v>
      </c>
      <c r="M10" s="4">
        <f t="shared" si="0"/>
        <v>8.5014796879203658E-2</v>
      </c>
      <c r="N10" s="4">
        <f t="shared" si="1"/>
        <v>8.5073068893528184E-2</v>
      </c>
      <c r="O10">
        <f t="shared" si="2"/>
        <v>-5.8272014324525778E-5</v>
      </c>
      <c r="Q10" s="4">
        <f t="shared" si="3"/>
        <v>0.17405063291139242</v>
      </c>
      <c r="R10" s="4">
        <f t="shared" si="4"/>
        <v>0.14417177914110429</v>
      </c>
    </row>
    <row r="11" spans="1:20" x14ac:dyDescent="0.25">
      <c r="A11" s="1" t="s">
        <v>13</v>
      </c>
      <c r="B11" s="2">
        <v>8459</v>
      </c>
      <c r="C11" s="2">
        <v>691</v>
      </c>
      <c r="D11" s="2">
        <v>131</v>
      </c>
      <c r="E11" s="2">
        <v>60</v>
      </c>
      <c r="G11" s="1" t="s">
        <v>13</v>
      </c>
      <c r="H11" s="2">
        <v>8434</v>
      </c>
      <c r="I11" s="2">
        <v>697</v>
      </c>
      <c r="J11" s="2">
        <v>120</v>
      </c>
      <c r="K11" s="2">
        <v>77</v>
      </c>
      <c r="M11" s="4">
        <f t="shared" si="0"/>
        <v>8.1688142806478306E-2</v>
      </c>
      <c r="N11" s="4">
        <f t="shared" si="1"/>
        <v>8.2641688404078734E-2</v>
      </c>
      <c r="O11">
        <f t="shared" si="2"/>
        <v>-9.5354559760042756E-4</v>
      </c>
      <c r="Q11" s="4">
        <f t="shared" si="3"/>
        <v>0.18958031837916064</v>
      </c>
      <c r="R11" s="4">
        <f t="shared" si="4"/>
        <v>0.17216642754662842</v>
      </c>
    </row>
    <row r="12" spans="1:20" x14ac:dyDescent="0.25">
      <c r="A12" s="1" t="s">
        <v>14</v>
      </c>
      <c r="B12" s="2">
        <v>10667</v>
      </c>
      <c r="C12" s="2">
        <v>861</v>
      </c>
      <c r="D12" s="2">
        <v>165</v>
      </c>
      <c r="E12" s="2">
        <v>97</v>
      </c>
      <c r="G12" s="1" t="s">
        <v>14</v>
      </c>
      <c r="H12" s="2">
        <v>10496</v>
      </c>
      <c r="I12" s="2">
        <v>860</v>
      </c>
      <c r="J12" s="2">
        <v>153</v>
      </c>
      <c r="K12" s="2">
        <v>98</v>
      </c>
      <c r="M12" s="4">
        <f t="shared" si="0"/>
        <v>8.0716227617886938E-2</v>
      </c>
      <c r="N12" s="4">
        <f t="shared" si="1"/>
        <v>8.1935975609756101E-2</v>
      </c>
      <c r="O12">
        <f t="shared" si="2"/>
        <v>-1.2197479918691634E-3</v>
      </c>
      <c r="Q12" s="4">
        <f t="shared" si="3"/>
        <v>0.19163763066202091</v>
      </c>
      <c r="R12" s="4">
        <f t="shared" si="4"/>
        <v>0.17790697674418604</v>
      </c>
    </row>
    <row r="13" spans="1:20" x14ac:dyDescent="0.25">
      <c r="A13" s="1" t="s">
        <v>15</v>
      </c>
      <c r="B13" s="2">
        <v>10660</v>
      </c>
      <c r="C13" s="2">
        <v>867</v>
      </c>
      <c r="D13" s="2">
        <v>196</v>
      </c>
      <c r="E13" s="2">
        <v>105</v>
      </c>
      <c r="G13" s="1" t="s">
        <v>15</v>
      </c>
      <c r="H13" s="2">
        <v>10551</v>
      </c>
      <c r="I13" s="2">
        <v>864</v>
      </c>
      <c r="J13" s="2">
        <v>143</v>
      </c>
      <c r="K13" s="2">
        <v>71</v>
      </c>
      <c r="M13" s="4">
        <f t="shared" si="0"/>
        <v>8.1332082551594742E-2</v>
      </c>
      <c r="N13" s="4">
        <f t="shared" si="1"/>
        <v>8.1887972704009104E-2</v>
      </c>
      <c r="O13">
        <f t="shared" si="2"/>
        <v>-5.5589015241436224E-4</v>
      </c>
      <c r="Q13" s="4">
        <f t="shared" si="3"/>
        <v>0.22606689734717417</v>
      </c>
      <c r="R13" s="4">
        <f t="shared" si="4"/>
        <v>0.16550925925925927</v>
      </c>
    </row>
    <row r="14" spans="1:20" x14ac:dyDescent="0.25">
      <c r="A14" s="1" t="s">
        <v>16</v>
      </c>
      <c r="B14" s="2">
        <v>9947</v>
      </c>
      <c r="C14" s="2">
        <v>838</v>
      </c>
      <c r="D14" s="2">
        <v>162</v>
      </c>
      <c r="E14" s="2">
        <v>92</v>
      </c>
      <c r="G14" s="1" t="s">
        <v>16</v>
      </c>
      <c r="H14" s="2">
        <v>9737</v>
      </c>
      <c r="I14" s="2">
        <v>801</v>
      </c>
      <c r="J14" s="2">
        <v>128</v>
      </c>
      <c r="K14" s="2">
        <v>70</v>
      </c>
      <c r="M14" s="4">
        <f t="shared" si="0"/>
        <v>8.4246506484367142E-2</v>
      </c>
      <c r="N14" s="4">
        <f t="shared" si="1"/>
        <v>8.2263530861661702E-2</v>
      </c>
      <c r="O14">
        <f t="shared" si="2"/>
        <v>1.9829756227054407E-3</v>
      </c>
      <c r="Q14" s="4">
        <f t="shared" si="3"/>
        <v>0.19331742243436753</v>
      </c>
      <c r="R14" s="4">
        <f t="shared" si="4"/>
        <v>0.15980024968789014</v>
      </c>
    </row>
    <row r="15" spans="1:20" x14ac:dyDescent="0.25">
      <c r="A15" s="1" t="s">
        <v>17</v>
      </c>
      <c r="B15" s="2">
        <v>8324</v>
      </c>
      <c r="C15" s="2">
        <v>665</v>
      </c>
      <c r="D15" s="2">
        <v>127</v>
      </c>
      <c r="E15" s="2">
        <v>56</v>
      </c>
      <c r="G15" s="1" t="s">
        <v>17</v>
      </c>
      <c r="H15" s="2">
        <v>8176</v>
      </c>
      <c r="I15" s="2">
        <v>642</v>
      </c>
      <c r="J15" s="2">
        <v>122</v>
      </c>
      <c r="K15" s="2">
        <v>68</v>
      </c>
      <c r="M15" s="4">
        <f t="shared" si="0"/>
        <v>7.9889476213358956E-2</v>
      </c>
      <c r="N15" s="4">
        <f t="shared" si="1"/>
        <v>7.8522504892367909E-2</v>
      </c>
      <c r="O15">
        <f t="shared" si="2"/>
        <v>1.3669713209910478E-3</v>
      </c>
      <c r="Q15" s="4">
        <f t="shared" si="3"/>
        <v>0.19097744360902255</v>
      </c>
      <c r="R15" s="4">
        <f t="shared" si="4"/>
        <v>0.19003115264797507</v>
      </c>
    </row>
    <row r="16" spans="1:20" x14ac:dyDescent="0.25">
      <c r="A16" s="1" t="s">
        <v>18</v>
      </c>
      <c r="B16" s="2">
        <v>9434</v>
      </c>
      <c r="C16" s="2">
        <v>673</v>
      </c>
      <c r="D16" s="2">
        <v>220</v>
      </c>
      <c r="E16" s="2">
        <v>122</v>
      </c>
      <c r="G16" s="1" t="s">
        <v>18</v>
      </c>
      <c r="H16" s="2">
        <v>9402</v>
      </c>
      <c r="I16" s="2">
        <v>697</v>
      </c>
      <c r="J16" s="2">
        <v>194</v>
      </c>
      <c r="K16" s="2">
        <v>94</v>
      </c>
      <c r="M16" s="4">
        <f t="shared" si="0"/>
        <v>7.1337714649141404E-2</v>
      </c>
      <c r="N16" s="4">
        <f t="shared" si="1"/>
        <v>7.413316315677515E-2</v>
      </c>
      <c r="O16">
        <f t="shared" si="2"/>
        <v>-2.7954485076337465E-3</v>
      </c>
      <c r="Q16" s="4">
        <f t="shared" si="3"/>
        <v>0.32689450222882616</v>
      </c>
      <c r="R16" s="4">
        <f t="shared" si="4"/>
        <v>0.27833572453371591</v>
      </c>
    </row>
    <row r="17" spans="1:19" x14ac:dyDescent="0.25">
      <c r="A17" s="1" t="s">
        <v>19</v>
      </c>
      <c r="B17" s="2">
        <v>8687</v>
      </c>
      <c r="C17" s="2">
        <v>691</v>
      </c>
      <c r="D17" s="2">
        <v>176</v>
      </c>
      <c r="E17" s="2">
        <v>128</v>
      </c>
      <c r="G17" s="1" t="s">
        <v>19</v>
      </c>
      <c r="H17" s="2">
        <v>8669</v>
      </c>
      <c r="I17" s="2">
        <v>669</v>
      </c>
      <c r="J17" s="2">
        <v>127</v>
      </c>
      <c r="K17" s="2">
        <v>81</v>
      </c>
      <c r="M17" s="4">
        <f t="shared" si="0"/>
        <v>7.954414642569356E-2</v>
      </c>
      <c r="N17" s="4">
        <f t="shared" si="1"/>
        <v>7.7171530741723379E-2</v>
      </c>
      <c r="O17">
        <f t="shared" si="2"/>
        <v>2.3726156839701806E-3</v>
      </c>
      <c r="Q17" s="4">
        <f t="shared" si="3"/>
        <v>0.25470332850940663</v>
      </c>
      <c r="R17" s="4">
        <f t="shared" si="4"/>
        <v>0.18983557548579971</v>
      </c>
    </row>
    <row r="18" spans="1:19" x14ac:dyDescent="0.25">
      <c r="A18" s="1" t="s">
        <v>20</v>
      </c>
      <c r="B18" s="2">
        <v>8896</v>
      </c>
      <c r="C18" s="2">
        <v>708</v>
      </c>
      <c r="D18" s="2">
        <v>161</v>
      </c>
      <c r="E18" s="2">
        <v>104</v>
      </c>
      <c r="G18" s="1" t="s">
        <v>20</v>
      </c>
      <c r="H18" s="2">
        <v>8881</v>
      </c>
      <c r="I18" s="2">
        <v>693</v>
      </c>
      <c r="J18" s="2">
        <v>153</v>
      </c>
      <c r="K18" s="2">
        <v>101</v>
      </c>
      <c r="M18" s="4">
        <f t="shared" si="0"/>
        <v>7.9586330935251803E-2</v>
      </c>
      <c r="N18" s="4">
        <f t="shared" si="1"/>
        <v>7.8031753180948085E-2</v>
      </c>
      <c r="O18">
        <f t="shared" si="2"/>
        <v>1.5545777543037181E-3</v>
      </c>
      <c r="Q18" s="4">
        <f t="shared" si="3"/>
        <v>0.22740112994350281</v>
      </c>
      <c r="R18" s="4">
        <f t="shared" si="4"/>
        <v>0.22077922077922077</v>
      </c>
    </row>
    <row r="19" spans="1:19" x14ac:dyDescent="0.25">
      <c r="A19" s="1" t="s">
        <v>21</v>
      </c>
      <c r="B19" s="2">
        <v>9535</v>
      </c>
      <c r="C19" s="2">
        <v>759</v>
      </c>
      <c r="D19" s="2">
        <v>233</v>
      </c>
      <c r="E19" s="2">
        <v>124</v>
      </c>
      <c r="G19" s="1" t="s">
        <v>21</v>
      </c>
      <c r="H19" s="2">
        <v>9655</v>
      </c>
      <c r="I19" s="2">
        <v>771</v>
      </c>
      <c r="J19" s="2">
        <v>213</v>
      </c>
      <c r="K19" s="2">
        <v>119</v>
      </c>
      <c r="M19" s="4">
        <f t="shared" si="0"/>
        <v>7.960146827477714E-2</v>
      </c>
      <c r="N19" s="4">
        <f t="shared" si="1"/>
        <v>7.9854997410668052E-2</v>
      </c>
      <c r="O19">
        <f t="shared" si="2"/>
        <v>-2.5352913589091197E-4</v>
      </c>
      <c r="Q19" s="4">
        <f t="shared" si="3"/>
        <v>0.30698287220026349</v>
      </c>
      <c r="R19" s="4">
        <f t="shared" si="4"/>
        <v>0.27626459143968873</v>
      </c>
    </row>
    <row r="20" spans="1:19" x14ac:dyDescent="0.25">
      <c r="A20" s="1" t="s">
        <v>22</v>
      </c>
      <c r="B20" s="2">
        <v>9363</v>
      </c>
      <c r="C20" s="2">
        <v>736</v>
      </c>
      <c r="D20" s="2">
        <v>154</v>
      </c>
      <c r="E20" s="2">
        <v>91</v>
      </c>
      <c r="G20" s="1" t="s">
        <v>22</v>
      </c>
      <c r="H20" s="2">
        <v>9396</v>
      </c>
      <c r="I20" s="2">
        <v>736</v>
      </c>
      <c r="J20" s="2">
        <v>162</v>
      </c>
      <c r="K20" s="2">
        <v>120</v>
      </c>
      <c r="M20" s="4">
        <f t="shared" si="0"/>
        <v>7.8607283990174096E-2</v>
      </c>
      <c r="N20" s="4">
        <f t="shared" si="1"/>
        <v>7.833120476798637E-2</v>
      </c>
      <c r="O20">
        <f t="shared" si="2"/>
        <v>2.7607922218772507E-4</v>
      </c>
      <c r="Q20" s="4">
        <f t="shared" si="3"/>
        <v>0.20923913043478262</v>
      </c>
      <c r="R20" s="4">
        <f t="shared" si="4"/>
        <v>0.22010869565217392</v>
      </c>
    </row>
    <row r="21" spans="1:19" x14ac:dyDescent="0.25">
      <c r="A21" s="1" t="s">
        <v>23</v>
      </c>
      <c r="B21" s="2">
        <v>9327</v>
      </c>
      <c r="C21" s="2">
        <v>739</v>
      </c>
      <c r="D21" s="2">
        <v>196</v>
      </c>
      <c r="E21" s="2">
        <v>86</v>
      </c>
      <c r="G21" s="1" t="s">
        <v>23</v>
      </c>
      <c r="H21" s="2">
        <v>9262</v>
      </c>
      <c r="I21" s="2">
        <v>727</v>
      </c>
      <c r="J21" s="2">
        <v>201</v>
      </c>
      <c r="K21" s="2">
        <v>96</v>
      </c>
      <c r="M21" s="4">
        <f t="shared" si="0"/>
        <v>7.9232336228154815E-2</v>
      </c>
      <c r="N21" s="4">
        <f t="shared" si="1"/>
        <v>7.8492766141222192E-2</v>
      </c>
      <c r="O21">
        <f t="shared" si="2"/>
        <v>7.3957008693262272E-4</v>
      </c>
      <c r="Q21" s="4">
        <f t="shared" si="3"/>
        <v>0.26522327469553453</v>
      </c>
      <c r="R21" s="4">
        <f t="shared" si="4"/>
        <v>0.27647867950481431</v>
      </c>
    </row>
    <row r="22" spans="1:19" x14ac:dyDescent="0.25">
      <c r="A22" s="1" t="s">
        <v>24</v>
      </c>
      <c r="B22" s="2">
        <v>9345</v>
      </c>
      <c r="C22" s="2">
        <v>734</v>
      </c>
      <c r="D22" s="2">
        <v>167</v>
      </c>
      <c r="E22" s="2">
        <v>75</v>
      </c>
      <c r="G22" s="1" t="s">
        <v>24</v>
      </c>
      <c r="H22" s="2">
        <v>9308</v>
      </c>
      <c r="I22" s="2">
        <v>728</v>
      </c>
      <c r="J22" s="2">
        <v>207</v>
      </c>
      <c r="K22" s="2">
        <v>67</v>
      </c>
      <c r="M22" s="4">
        <f t="shared" si="0"/>
        <v>7.854467629748528E-2</v>
      </c>
      <c r="N22" s="4">
        <f t="shared" si="1"/>
        <v>7.8212290502793297E-2</v>
      </c>
      <c r="O22">
        <f t="shared" si="2"/>
        <v>3.3238579469198337E-4</v>
      </c>
      <c r="Q22" s="4">
        <f t="shared" si="3"/>
        <v>0.22752043596730245</v>
      </c>
      <c r="R22" s="4">
        <f t="shared" si="4"/>
        <v>0.28434065934065933</v>
      </c>
    </row>
    <row r="23" spans="1:19" x14ac:dyDescent="0.25">
      <c r="A23" s="1" t="s">
        <v>25</v>
      </c>
      <c r="B23" s="2">
        <v>8890</v>
      </c>
      <c r="C23" s="2">
        <v>706</v>
      </c>
      <c r="D23" s="2">
        <v>174</v>
      </c>
      <c r="E23" s="2">
        <v>101</v>
      </c>
      <c r="G23" s="1" t="s">
        <v>25</v>
      </c>
      <c r="H23" s="2">
        <v>8715</v>
      </c>
      <c r="I23" s="2">
        <v>722</v>
      </c>
      <c r="J23" s="2">
        <v>182</v>
      </c>
      <c r="K23" s="2">
        <v>123</v>
      </c>
      <c r="M23" s="4">
        <f t="shared" si="0"/>
        <v>7.9415073115860518E-2</v>
      </c>
      <c r="N23" s="4">
        <f t="shared" si="1"/>
        <v>8.2845668387837065E-2</v>
      </c>
      <c r="O23">
        <f t="shared" si="2"/>
        <v>-3.430595271976547E-3</v>
      </c>
      <c r="Q23" s="4">
        <f t="shared" si="3"/>
        <v>0.24645892351274787</v>
      </c>
      <c r="R23" s="4">
        <f t="shared" si="4"/>
        <v>0.25207756232686979</v>
      </c>
    </row>
    <row r="24" spans="1:19" x14ac:dyDescent="0.25">
      <c r="A24" s="1" t="s">
        <v>26</v>
      </c>
      <c r="B24" s="2">
        <v>8460</v>
      </c>
      <c r="C24" s="2">
        <v>681</v>
      </c>
      <c r="D24" s="2">
        <v>156</v>
      </c>
      <c r="E24" s="2">
        <v>93</v>
      </c>
      <c r="G24" s="1" t="s">
        <v>26</v>
      </c>
      <c r="H24" s="2">
        <v>8448</v>
      </c>
      <c r="I24" s="2">
        <v>695</v>
      </c>
      <c r="J24" s="2">
        <v>142</v>
      </c>
      <c r="K24" s="2">
        <v>100</v>
      </c>
      <c r="M24" s="4">
        <f t="shared" si="0"/>
        <v>8.0496453900709225E-2</v>
      </c>
      <c r="N24" s="4">
        <f t="shared" si="1"/>
        <v>8.2267992424242431E-2</v>
      </c>
      <c r="O24">
        <f t="shared" si="2"/>
        <v>-1.771538523533206E-3</v>
      </c>
      <c r="Q24" s="4">
        <f t="shared" si="3"/>
        <v>0.22907488986784141</v>
      </c>
      <c r="R24" s="4">
        <f t="shared" si="4"/>
        <v>0.20431654676258992</v>
      </c>
    </row>
    <row r="25" spans="1:19" x14ac:dyDescent="0.25">
      <c r="A25" s="1" t="s">
        <v>27</v>
      </c>
      <c r="B25" s="2">
        <v>8836</v>
      </c>
      <c r="C25" s="2">
        <v>693</v>
      </c>
      <c r="D25" s="2">
        <v>206</v>
      </c>
      <c r="E25" s="2">
        <v>67</v>
      </c>
      <c r="G25" s="1" t="s">
        <v>27</v>
      </c>
      <c r="H25" s="2">
        <v>8836</v>
      </c>
      <c r="I25" s="2">
        <v>724</v>
      </c>
      <c r="J25" s="2">
        <v>182</v>
      </c>
      <c r="K25" s="2">
        <v>103</v>
      </c>
      <c r="M25" s="4">
        <f t="shared" si="0"/>
        <v>7.8429153463105472E-2</v>
      </c>
      <c r="N25" s="4">
        <f t="shared" si="1"/>
        <v>8.1937528293345399E-2</v>
      </c>
      <c r="O25">
        <f t="shared" si="2"/>
        <v>-3.508374830239927E-3</v>
      </c>
      <c r="Q25" s="4">
        <f t="shared" si="3"/>
        <v>0.29725829725829728</v>
      </c>
      <c r="R25" s="4">
        <f t="shared" si="4"/>
        <v>0.25138121546961328</v>
      </c>
    </row>
    <row r="26" spans="1:19" x14ac:dyDescent="0.25">
      <c r="A26" s="1" t="s">
        <v>28</v>
      </c>
      <c r="B26" s="2">
        <v>9437</v>
      </c>
      <c r="C26" s="2">
        <v>788</v>
      </c>
      <c r="D26" s="1"/>
      <c r="E26" s="3"/>
      <c r="G26" s="1" t="s">
        <v>28</v>
      </c>
      <c r="H26" s="2">
        <v>9359</v>
      </c>
      <c r="I26" s="2">
        <v>789</v>
      </c>
      <c r="J26" s="3"/>
      <c r="K26" s="3"/>
      <c r="M26" s="4">
        <f t="shared" si="0"/>
        <v>8.3501112641729366E-2</v>
      </c>
      <c r="N26" s="4">
        <f t="shared" si="1"/>
        <v>8.4303878619510636E-2</v>
      </c>
      <c r="O26">
        <f t="shared" si="2"/>
        <v>-8.0276597778126957E-4</v>
      </c>
      <c r="Q26">
        <f>AVERAGE(Q3:Q25)</f>
        <v>0.2203509696998493</v>
      </c>
      <c r="R26">
        <f>AVERAGE(R3:R25)</f>
        <v>0.19956638767058335</v>
      </c>
      <c r="S26" t="s">
        <v>49</v>
      </c>
    </row>
    <row r="27" spans="1:19" x14ac:dyDescent="0.25">
      <c r="A27" s="1" t="s">
        <v>29</v>
      </c>
      <c r="B27" s="2">
        <v>9420</v>
      </c>
      <c r="C27" s="2">
        <v>781</v>
      </c>
      <c r="D27" s="1"/>
      <c r="E27" s="3"/>
      <c r="G27" s="1" t="s">
        <v>29</v>
      </c>
      <c r="H27" s="2">
        <v>9427</v>
      </c>
      <c r="I27" s="2">
        <v>743</v>
      </c>
      <c r="J27" s="3"/>
      <c r="K27" s="3"/>
      <c r="M27" s="4">
        <f t="shared" si="0"/>
        <v>8.2908704883227172E-2</v>
      </c>
      <c r="N27" s="4">
        <f t="shared" si="1"/>
        <v>7.8816166330752099E-2</v>
      </c>
      <c r="O27">
        <f t="shared" si="2"/>
        <v>4.0925385524750724E-3</v>
      </c>
    </row>
    <row r="28" spans="1:19" x14ac:dyDescent="0.25">
      <c r="A28" s="1" t="s">
        <v>30</v>
      </c>
      <c r="B28" s="2">
        <v>9570</v>
      </c>
      <c r="C28" s="2">
        <v>805</v>
      </c>
      <c r="D28" s="1"/>
      <c r="E28" s="3"/>
      <c r="G28" s="1" t="s">
        <v>30</v>
      </c>
      <c r="H28" s="2">
        <v>9633</v>
      </c>
      <c r="I28" s="2">
        <v>808</v>
      </c>
      <c r="J28" s="3"/>
      <c r="K28" s="3"/>
      <c r="M28" s="4">
        <f t="shared" si="0"/>
        <v>8.4117032392894461E-2</v>
      </c>
      <c r="N28" s="4">
        <f t="shared" si="1"/>
        <v>8.3878334890480646E-2</v>
      </c>
      <c r="O28">
        <f t="shared" si="2"/>
        <v>2.3869750241381493E-4</v>
      </c>
    </row>
    <row r="29" spans="1:19" x14ac:dyDescent="0.25">
      <c r="A29" s="1" t="s">
        <v>31</v>
      </c>
      <c r="B29" s="2">
        <v>9921</v>
      </c>
      <c r="C29" s="2">
        <v>830</v>
      </c>
      <c r="D29" s="1"/>
      <c r="E29" s="3"/>
      <c r="G29" s="1" t="s">
        <v>31</v>
      </c>
      <c r="H29" s="2">
        <v>9842</v>
      </c>
      <c r="I29" s="2">
        <v>831</v>
      </c>
      <c r="J29" s="3"/>
      <c r="K29" s="3"/>
      <c r="M29" s="4">
        <f t="shared" si="0"/>
        <v>8.3660921278096961E-2</v>
      </c>
      <c r="N29" s="4">
        <f t="shared" si="1"/>
        <v>8.4434058118268651E-2</v>
      </c>
      <c r="O29">
        <f t="shared" si="2"/>
        <v>-7.7313684017168982E-4</v>
      </c>
    </row>
    <row r="30" spans="1:19" x14ac:dyDescent="0.25">
      <c r="A30" s="1" t="s">
        <v>32</v>
      </c>
      <c r="B30" s="2">
        <v>9424</v>
      </c>
      <c r="C30" s="2">
        <v>781</v>
      </c>
      <c r="D30" s="1"/>
      <c r="E30" s="3"/>
      <c r="G30" s="1" t="s">
        <v>32</v>
      </c>
      <c r="H30" s="2">
        <v>9272</v>
      </c>
      <c r="I30" s="2">
        <v>767</v>
      </c>
      <c r="J30" s="3"/>
      <c r="K30" s="3"/>
      <c r="M30" s="4">
        <f t="shared" si="0"/>
        <v>8.2873514431239387E-2</v>
      </c>
      <c r="N30" s="4">
        <f t="shared" si="1"/>
        <v>8.2722174288179462E-2</v>
      </c>
      <c r="O30">
        <f t="shared" si="2"/>
        <v>1.5134014305992483E-4</v>
      </c>
    </row>
    <row r="31" spans="1:19" x14ac:dyDescent="0.25">
      <c r="A31" s="1" t="s">
        <v>33</v>
      </c>
      <c r="B31" s="2">
        <v>9010</v>
      </c>
      <c r="C31" s="2">
        <v>756</v>
      </c>
      <c r="D31" s="1"/>
      <c r="E31" s="3"/>
      <c r="G31" s="1" t="s">
        <v>33</v>
      </c>
      <c r="H31" s="2">
        <v>8969</v>
      </c>
      <c r="I31" s="2">
        <v>760</v>
      </c>
      <c r="J31" s="3"/>
      <c r="K31" s="3"/>
      <c r="M31" s="4">
        <f t="shared" si="0"/>
        <v>8.390677025527192E-2</v>
      </c>
      <c r="N31" s="4">
        <f t="shared" si="1"/>
        <v>8.4736313970342286E-2</v>
      </c>
      <c r="O31">
        <f t="shared" si="2"/>
        <v>-8.2954371507036606E-4</v>
      </c>
    </row>
    <row r="32" spans="1:19" x14ac:dyDescent="0.25">
      <c r="A32" s="1" t="s">
        <v>34</v>
      </c>
      <c r="B32" s="2">
        <v>9656</v>
      </c>
      <c r="C32" s="2">
        <v>825</v>
      </c>
      <c r="D32" s="1"/>
      <c r="E32" s="3"/>
      <c r="G32" s="1" t="s">
        <v>34</v>
      </c>
      <c r="H32" s="2">
        <v>9697</v>
      </c>
      <c r="I32" s="2">
        <v>850</v>
      </c>
      <c r="J32" s="3"/>
      <c r="K32" s="3"/>
      <c r="M32" s="4">
        <f t="shared" si="0"/>
        <v>8.5439105219552614E-2</v>
      </c>
      <c r="N32" s="4">
        <f t="shared" si="1"/>
        <v>8.7655976075074762E-2</v>
      </c>
      <c r="O32">
        <f t="shared" si="2"/>
        <v>-2.2168708555221489E-3</v>
      </c>
    </row>
    <row r="33" spans="1:15" x14ac:dyDescent="0.25">
      <c r="A33" s="1" t="s">
        <v>35</v>
      </c>
      <c r="B33" s="2">
        <v>10419</v>
      </c>
      <c r="C33" s="2">
        <v>874</v>
      </c>
      <c r="D33" s="1"/>
      <c r="E33" s="3"/>
      <c r="G33" s="1" t="s">
        <v>35</v>
      </c>
      <c r="H33" s="2">
        <v>10445</v>
      </c>
      <c r="I33" s="2">
        <v>851</v>
      </c>
      <c r="J33" s="3"/>
      <c r="K33" s="3"/>
      <c r="M33" s="4">
        <f t="shared" si="0"/>
        <v>8.3885209713024281E-2</v>
      </c>
      <c r="N33" s="4">
        <f t="shared" si="1"/>
        <v>8.1474389660124463E-2</v>
      </c>
      <c r="O33">
        <f t="shared" si="2"/>
        <v>2.4108200528998175E-3</v>
      </c>
    </row>
    <row r="34" spans="1:15" x14ac:dyDescent="0.25">
      <c r="A34" s="1" t="s">
        <v>36</v>
      </c>
      <c r="B34" s="2">
        <v>9880</v>
      </c>
      <c r="C34" s="2">
        <v>830</v>
      </c>
      <c r="D34" s="1"/>
      <c r="E34" s="3"/>
      <c r="G34" s="1" t="s">
        <v>36</v>
      </c>
      <c r="H34" s="2">
        <v>9931</v>
      </c>
      <c r="I34" s="2">
        <v>831</v>
      </c>
      <c r="J34" s="3"/>
      <c r="K34" s="3"/>
      <c r="M34" s="4">
        <f t="shared" si="0"/>
        <v>8.4008097165991905E-2</v>
      </c>
      <c r="N34" s="4">
        <f t="shared" si="1"/>
        <v>8.3677373879770423E-2</v>
      </c>
      <c r="O34">
        <f t="shared" si="2"/>
        <v>3.3072328622148206E-4</v>
      </c>
    </row>
    <row r="35" spans="1:15" x14ac:dyDescent="0.25">
      <c r="A35" s="1" t="s">
        <v>37</v>
      </c>
      <c r="B35" s="2">
        <v>10134</v>
      </c>
      <c r="C35" s="2">
        <v>801</v>
      </c>
      <c r="D35" s="1"/>
      <c r="E35" s="3"/>
      <c r="G35" s="1" t="s">
        <v>37</v>
      </c>
      <c r="H35" s="2">
        <v>10042</v>
      </c>
      <c r="I35" s="2">
        <v>802</v>
      </c>
      <c r="J35" s="3"/>
      <c r="K35" s="3"/>
      <c r="M35" s="4">
        <f t="shared" si="0"/>
        <v>7.9040852575488457E-2</v>
      </c>
      <c r="N35" s="4">
        <f t="shared" si="1"/>
        <v>7.9864568810993825E-2</v>
      </c>
      <c r="O35">
        <f t="shared" si="2"/>
        <v>-8.2371623550536732E-4</v>
      </c>
    </row>
    <row r="36" spans="1:15" x14ac:dyDescent="0.25">
      <c r="A36" s="1" t="s">
        <v>38</v>
      </c>
      <c r="B36" s="2">
        <v>9717</v>
      </c>
      <c r="C36" s="2">
        <v>814</v>
      </c>
      <c r="D36" s="1"/>
      <c r="E36" s="3"/>
      <c r="G36" s="1" t="s">
        <v>38</v>
      </c>
      <c r="H36" s="2">
        <v>9721</v>
      </c>
      <c r="I36" s="2">
        <v>829</v>
      </c>
      <c r="J36" s="3"/>
      <c r="K36" s="3"/>
      <c r="M36" s="4">
        <f t="shared" si="0"/>
        <v>8.3770711124832767E-2</v>
      </c>
      <c r="N36" s="4">
        <f t="shared" si="1"/>
        <v>8.5279292253883351E-2</v>
      </c>
      <c r="O36">
        <f t="shared" si="2"/>
        <v>-1.5085811290505846E-3</v>
      </c>
    </row>
    <row r="37" spans="1:15" x14ac:dyDescent="0.25">
      <c r="A37" s="1" t="s">
        <v>39</v>
      </c>
      <c r="B37" s="2">
        <v>9192</v>
      </c>
      <c r="C37" s="2">
        <v>735</v>
      </c>
      <c r="D37" s="1"/>
      <c r="E37" s="3"/>
      <c r="G37" s="1" t="s">
        <v>39</v>
      </c>
      <c r="H37" s="2">
        <v>9304</v>
      </c>
      <c r="I37" s="2">
        <v>770</v>
      </c>
      <c r="J37" s="3"/>
      <c r="K37" s="3"/>
      <c r="M37" s="4">
        <f t="shared" si="0"/>
        <v>7.9960835509138378E-2</v>
      </c>
      <c r="N37" s="4">
        <f t="shared" si="1"/>
        <v>8.2760103181427347E-2</v>
      </c>
      <c r="O37">
        <f t="shared" si="2"/>
        <v>-2.7992676722889687E-3</v>
      </c>
    </row>
    <row r="38" spans="1:15" x14ac:dyDescent="0.25">
      <c r="A38" s="1" t="s">
        <v>40</v>
      </c>
      <c r="B38" s="2">
        <v>8630</v>
      </c>
      <c r="C38" s="2">
        <v>743</v>
      </c>
      <c r="D38" s="1"/>
      <c r="E38" s="3"/>
      <c r="G38" s="1" t="s">
        <v>40</v>
      </c>
      <c r="H38" s="2">
        <v>8668</v>
      </c>
      <c r="I38" s="2">
        <v>724</v>
      </c>
      <c r="J38" s="3"/>
      <c r="K38" s="3"/>
      <c r="M38" s="4">
        <f t="shared" si="0"/>
        <v>8.6095017381228267E-2</v>
      </c>
      <c r="N38" s="4">
        <f t="shared" si="1"/>
        <v>8.3525611444393175E-2</v>
      </c>
      <c r="O38">
        <f t="shared" si="2"/>
        <v>2.5694059368350924E-3</v>
      </c>
    </row>
    <row r="39" spans="1:15" x14ac:dyDescent="0.25">
      <c r="A39" s="1" t="s">
        <v>41</v>
      </c>
      <c r="B39" s="2">
        <v>8970</v>
      </c>
      <c r="C39" s="2">
        <v>722</v>
      </c>
      <c r="D39" s="1"/>
      <c r="E39" s="3"/>
      <c r="G39" s="1" t="s">
        <v>41</v>
      </c>
      <c r="H39" s="2">
        <v>8988</v>
      </c>
      <c r="I39" s="2">
        <v>710</v>
      </c>
      <c r="J39" s="3"/>
      <c r="K39" s="3"/>
      <c r="M39" s="4">
        <f t="shared" si="0"/>
        <v>8.0490523968784838E-2</v>
      </c>
      <c r="N39" s="4">
        <f t="shared" si="1"/>
        <v>7.8994214508233199E-2</v>
      </c>
      <c r="O39">
        <f t="shared" si="2"/>
        <v>1.4963094605516397E-3</v>
      </c>
    </row>
    <row r="40" spans="1:15" x14ac:dyDescent="0.25">
      <c r="A40" s="4" t="s">
        <v>50</v>
      </c>
      <c r="B40" s="4">
        <f>SUM(B3:B39)</f>
        <v>345543</v>
      </c>
      <c r="C40" s="4">
        <f>SUM(C3:C39)</f>
        <v>28378</v>
      </c>
      <c r="D40" s="4">
        <f>SUM(D3:D39)</f>
        <v>3785</v>
      </c>
      <c r="E40" s="4">
        <f>SUM(E3:E39)</f>
        <v>2033</v>
      </c>
      <c r="G40" s="4" t="s">
        <v>50</v>
      </c>
      <c r="H40" s="4">
        <f>SUM(H3:H39)</f>
        <v>344660</v>
      </c>
      <c r="I40" s="4">
        <f>SUM(I3:I39)</f>
        <v>28325</v>
      </c>
      <c r="J40" s="4">
        <f>SUM(J3:J39)</f>
        <v>3423</v>
      </c>
      <c r="K40" s="4">
        <f>SUM(K3:K39)</f>
        <v>1945</v>
      </c>
      <c r="M40" s="4">
        <f t="shared" si="0"/>
        <v>8.2125813574576823E-2</v>
      </c>
      <c r="N40" s="4">
        <f t="shared" si="1"/>
        <v>8.2182440666163759E-2</v>
      </c>
      <c r="O40">
        <f t="shared" si="2"/>
        <v>-5.6627091586936018E-5</v>
      </c>
    </row>
    <row r="41" spans="1:15" x14ac:dyDescent="0.25">
      <c r="O41">
        <f>AVERAGE(O3:O40)</f>
        <v>-6.1124738986848812E-5</v>
      </c>
    </row>
    <row r="42" spans="1:15" x14ac:dyDescent="0.25">
      <c r="A42" s="4" t="s">
        <v>51</v>
      </c>
      <c r="B42" s="4"/>
      <c r="C42" s="4"/>
      <c r="D42" s="4">
        <f>SQRT(0.5*0.5/(B40+H40))</f>
        <v>6.0184074029432473E-4</v>
      </c>
      <c r="E42" s="12" t="s">
        <v>52</v>
      </c>
      <c r="G42" s="4" t="s">
        <v>51</v>
      </c>
      <c r="H42" s="4"/>
      <c r="I42" s="4"/>
      <c r="J42" s="4">
        <f>SQRT(0.5*0.5/(3785+3423))</f>
        <v>5.8892855928943189E-3</v>
      </c>
      <c r="K42" s="12" t="s">
        <v>53</v>
      </c>
    </row>
    <row r="43" spans="1:15" x14ac:dyDescent="0.25">
      <c r="A43" s="4" t="s">
        <v>54</v>
      </c>
      <c r="B43" s="4"/>
      <c r="C43" s="4"/>
      <c r="D43" s="4">
        <f>1.96*D42</f>
        <v>1.1796078509768765E-3</v>
      </c>
      <c r="E43" s="12"/>
      <c r="G43" s="4" t="s">
        <v>54</v>
      </c>
      <c r="H43" s="4"/>
      <c r="I43" s="4"/>
      <c r="J43" s="4">
        <f>1.96*J42</f>
        <v>1.1542999762072865E-2</v>
      </c>
      <c r="K43" s="12"/>
      <c r="M43" t="s">
        <v>55</v>
      </c>
      <c r="O43">
        <f>STDEV(O3:O40)</f>
        <v>1.8178490412334974E-3</v>
      </c>
    </row>
    <row r="44" spans="1:15" x14ac:dyDescent="0.25">
      <c r="A44" s="4" t="s">
        <v>56</v>
      </c>
      <c r="B44" s="4"/>
      <c r="C44" s="4"/>
      <c r="D44" s="4">
        <f>0.5-D43</f>
        <v>0.49882039214902313</v>
      </c>
      <c r="E44" s="12"/>
      <c r="G44" s="4" t="s">
        <v>56</v>
      </c>
      <c r="H44" s="4"/>
      <c r="I44" s="4"/>
      <c r="J44" s="4">
        <f>0.5-J43</f>
        <v>0.48845700023792715</v>
      </c>
      <c r="K44" s="12"/>
    </row>
    <row r="45" spans="1:15" x14ac:dyDescent="0.25">
      <c r="A45" s="4" t="s">
        <v>57</v>
      </c>
      <c r="B45" s="4"/>
      <c r="C45" s="4"/>
      <c r="D45" s="4">
        <f>0.5+D43</f>
        <v>0.50117960785097693</v>
      </c>
      <c r="E45" s="12"/>
      <c r="G45" s="4" t="s">
        <v>57</v>
      </c>
      <c r="H45" s="4"/>
      <c r="I45" s="4"/>
      <c r="J45" s="4">
        <f>0.5+J43</f>
        <v>0.51154299976207285</v>
      </c>
      <c r="K45" s="12"/>
      <c r="M45" t="s">
        <v>58</v>
      </c>
    </row>
    <row r="47" spans="1:15" x14ac:dyDescent="0.25">
      <c r="A47" s="4" t="s">
        <v>51</v>
      </c>
      <c r="B47" s="4"/>
      <c r="C47" s="4"/>
      <c r="D47" s="4">
        <f>SQRT(0.5*0.5/(C40+I40))</f>
        <v>2.0997470796992519E-3</v>
      </c>
      <c r="E47" s="12" t="s">
        <v>59</v>
      </c>
      <c r="G47" s="4" t="s">
        <v>51</v>
      </c>
      <c r="H47" s="4"/>
      <c r="I47" s="4"/>
      <c r="J47" s="4">
        <f>SQRT(0.5*0.5/(E40+K40))</f>
        <v>7.9275249025749003E-3</v>
      </c>
      <c r="K47" s="12" t="s">
        <v>60</v>
      </c>
      <c r="M47" s="13" t="s">
        <v>65</v>
      </c>
      <c r="O47">
        <f>C40/B40</f>
        <v>8.2125813574576823E-2</v>
      </c>
    </row>
    <row r="48" spans="1:15" x14ac:dyDescent="0.25">
      <c r="A48" s="4" t="s">
        <v>54</v>
      </c>
      <c r="B48" s="4"/>
      <c r="C48" s="4"/>
      <c r="D48" s="4">
        <f>1.96*D47</f>
        <v>4.1155042762105335E-3</v>
      </c>
      <c r="E48" s="12"/>
      <c r="G48" s="4" t="s">
        <v>54</v>
      </c>
      <c r="H48" s="4"/>
      <c r="I48" s="4"/>
      <c r="J48" s="4">
        <f>1.96*J47</f>
        <v>1.5537948809046805E-2</v>
      </c>
      <c r="K48" s="12"/>
      <c r="M48" s="13" t="s">
        <v>66</v>
      </c>
      <c r="O48">
        <f>SQRT(O47*(1-O47)/H40)</f>
        <v>4.6766619548322742E-4</v>
      </c>
    </row>
    <row r="49" spans="1:15" x14ac:dyDescent="0.25">
      <c r="A49" s="4" t="s">
        <v>56</v>
      </c>
      <c r="B49" s="4"/>
      <c r="C49" s="4"/>
      <c r="D49" s="4">
        <f>0.5-D48</f>
        <v>0.49588449572378945</v>
      </c>
      <c r="E49" s="12"/>
      <c r="G49" s="4" t="s">
        <v>56</v>
      </c>
      <c r="H49" s="4"/>
      <c r="I49" s="4"/>
      <c r="J49" s="4">
        <f>0.5-J48</f>
        <v>0.4844620511909532</v>
      </c>
      <c r="K49" s="12"/>
      <c r="M49" s="13" t="s">
        <v>67</v>
      </c>
      <c r="O49">
        <f>O48*1.96</f>
        <v>9.1662574314712566E-4</v>
      </c>
    </row>
    <row r="50" spans="1:15" x14ac:dyDescent="0.25">
      <c r="A50" s="4" t="s">
        <v>57</v>
      </c>
      <c r="B50" s="4"/>
      <c r="C50" s="4"/>
      <c r="D50" s="4">
        <f>0.5+D48</f>
        <v>0.50411550427621055</v>
      </c>
      <c r="E50" s="12"/>
      <c r="G50" s="4" t="s">
        <v>57</v>
      </c>
      <c r="H50" s="4"/>
      <c r="I50" s="4"/>
      <c r="J50" s="4">
        <f>0.5+J48</f>
        <v>0.5155379488090468</v>
      </c>
      <c r="K50" s="12"/>
      <c r="M50" s="13" t="s">
        <v>68</v>
      </c>
      <c r="O50">
        <f>O47-O49</f>
        <v>8.1209187831429691E-2</v>
      </c>
    </row>
    <row r="51" spans="1:15" x14ac:dyDescent="0.25">
      <c r="M51" s="13" t="s">
        <v>69</v>
      </c>
      <c r="O51">
        <f>O47+O49</f>
        <v>8.3042439317723954E-2</v>
      </c>
    </row>
    <row r="52" spans="1:15" x14ac:dyDescent="0.25">
      <c r="A52" s="4" t="s">
        <v>61</v>
      </c>
      <c r="B52" s="4" t="s">
        <v>1</v>
      </c>
      <c r="C52" s="4">
        <f>B40/(B40+H40)</f>
        <v>0.50063966688061334</v>
      </c>
      <c r="G52" s="4" t="s">
        <v>44</v>
      </c>
      <c r="H52" s="4" t="s">
        <v>62</v>
      </c>
      <c r="I52" s="4" t="s">
        <v>47</v>
      </c>
    </row>
    <row r="53" spans="1:15" x14ac:dyDescent="0.25">
      <c r="A53" s="4"/>
      <c r="B53" s="4" t="s">
        <v>59</v>
      </c>
      <c r="C53" s="4">
        <f>C40/(C40+I40)</f>
        <v>0.50046734740666277</v>
      </c>
      <c r="G53" s="4"/>
      <c r="H53" s="4">
        <f>C40/B40</f>
        <v>8.2125813574576823E-2</v>
      </c>
      <c r="I53" s="4">
        <f>I40/H40</f>
        <v>8.2182440666163759E-2</v>
      </c>
      <c r="M53">
        <f>28325/344660</f>
        <v>8.2182440666163759E-2</v>
      </c>
    </row>
    <row r="54" spans="1:15" x14ac:dyDescent="0.25">
      <c r="A54" s="4"/>
      <c r="B54" s="4" t="s">
        <v>63</v>
      </c>
      <c r="C54" s="4">
        <f>D40/(D40+J40)</f>
        <v>0.52511098779134291</v>
      </c>
    </row>
    <row r="55" spans="1:15" x14ac:dyDescent="0.25">
      <c r="A55" s="4"/>
      <c r="B55" s="4" t="s">
        <v>64</v>
      </c>
      <c r="C55" s="4">
        <f>E40/(E40+K40)</f>
        <v>0.51106083459024632</v>
      </c>
    </row>
  </sheetData>
  <mergeCells count="8">
    <mergeCell ref="E47:E50"/>
    <mergeCell ref="K42:K45"/>
    <mergeCell ref="K47:K50"/>
    <mergeCell ref="A1:E1"/>
    <mergeCell ref="G1:K1"/>
    <mergeCell ref="M1:O1"/>
    <mergeCell ref="Q1:R1"/>
    <mergeCell ref="E42:E45"/>
  </mergeCells>
  <phoneticPr fontId="3" type="noConversion"/>
  <pageMargins left="0.75" right="0.75" top="1" bottom="1" header="0.51180555555555596" footer="0.51180555555555596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workbookViewId="0">
      <selection sqref="A1:K25"/>
    </sheetView>
  </sheetViews>
  <sheetFormatPr defaultRowHeight="13.2" x14ac:dyDescent="0.25"/>
  <cols>
    <col min="15" max="15" width="23.6640625" customWidth="1"/>
    <col min="16" max="16" width="20" customWidth="1"/>
    <col min="17" max="17" width="21.6640625" customWidth="1"/>
  </cols>
  <sheetData>
    <row r="1" spans="1:17" x14ac:dyDescent="0.25">
      <c r="A1" s="9" t="s">
        <v>42</v>
      </c>
      <c r="B1" s="9"/>
      <c r="C1" s="9"/>
      <c r="D1" s="9"/>
      <c r="E1" s="9"/>
      <c r="G1" s="9" t="s">
        <v>43</v>
      </c>
      <c r="H1" s="9"/>
      <c r="I1" s="9"/>
      <c r="J1" s="9"/>
      <c r="K1" s="9"/>
    </row>
    <row r="2" spans="1:17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G2" s="1" t="s">
        <v>0</v>
      </c>
      <c r="H2" s="1" t="s">
        <v>1</v>
      </c>
      <c r="I2" s="1" t="s">
        <v>2</v>
      </c>
      <c r="J2" s="1" t="s">
        <v>3</v>
      </c>
      <c r="K2" s="1" t="s">
        <v>4</v>
      </c>
      <c r="O2" s="14" t="s">
        <v>71</v>
      </c>
      <c r="P2" s="13" t="s">
        <v>73</v>
      </c>
      <c r="Q2" s="13" t="s">
        <v>74</v>
      </c>
    </row>
    <row r="3" spans="1:17" x14ac:dyDescent="0.25">
      <c r="A3" s="1" t="s">
        <v>5</v>
      </c>
      <c r="B3" s="2">
        <v>7723</v>
      </c>
      <c r="C3" s="2">
        <v>687</v>
      </c>
      <c r="D3" s="2">
        <v>134</v>
      </c>
      <c r="E3" s="2">
        <v>70</v>
      </c>
      <c r="G3" s="1" t="s">
        <v>5</v>
      </c>
      <c r="H3" s="2">
        <v>7716</v>
      </c>
      <c r="I3" s="2">
        <v>686</v>
      </c>
      <c r="J3" s="2">
        <v>105</v>
      </c>
      <c r="K3" s="2">
        <v>34</v>
      </c>
      <c r="N3" s="13" t="s">
        <v>70</v>
      </c>
      <c r="O3">
        <f>(3785+3423)/(17293+17260)</f>
        <v>0.20860706740369866</v>
      </c>
      <c r="P3">
        <f>(2033+1945)/(3785+3423)</f>
        <v>0.55188679245283023</v>
      </c>
      <c r="Q3">
        <f>(2033+1945)/(17293+17260)</f>
        <v>0.11512748531241861</v>
      </c>
    </row>
    <row r="4" spans="1:17" x14ac:dyDescent="0.25">
      <c r="A4" s="1" t="s">
        <v>6</v>
      </c>
      <c r="B4" s="2">
        <v>9102</v>
      </c>
      <c r="C4" s="2">
        <v>779</v>
      </c>
      <c r="D4" s="2">
        <v>147</v>
      </c>
      <c r="E4" s="2">
        <v>70</v>
      </c>
      <c r="G4" s="1" t="s">
        <v>6</v>
      </c>
      <c r="H4" s="2">
        <v>9288</v>
      </c>
      <c r="I4" s="2">
        <v>785</v>
      </c>
      <c r="J4" s="2">
        <v>116</v>
      </c>
      <c r="K4" s="2">
        <v>91</v>
      </c>
      <c r="N4" s="13" t="s">
        <v>67</v>
      </c>
      <c r="O4">
        <f>SQRT(O3*(1-O3)*(1/17293+1/17260))*1.96</f>
        <v>8.5684837550428355E-3</v>
      </c>
      <c r="P4">
        <f>SQRT(P3*(1-P3)*(1/3785+1/3423))*1.96</f>
        <v>2.2990368979122797E-2</v>
      </c>
      <c r="Q4">
        <f>SQRT(Q3*(1-Q3)*(1/17293+1/17260))*1.96</f>
        <v>6.7309016853475505E-3</v>
      </c>
    </row>
    <row r="5" spans="1:17" x14ac:dyDescent="0.25">
      <c r="A5" s="1" t="s">
        <v>7</v>
      </c>
      <c r="B5" s="2">
        <v>10511</v>
      </c>
      <c r="C5" s="2">
        <v>909</v>
      </c>
      <c r="D5" s="2">
        <v>167</v>
      </c>
      <c r="E5" s="2">
        <v>95</v>
      </c>
      <c r="G5" s="1" t="s">
        <v>7</v>
      </c>
      <c r="H5" s="2">
        <v>10480</v>
      </c>
      <c r="I5" s="2">
        <v>884</v>
      </c>
      <c r="J5" s="2">
        <v>145</v>
      </c>
      <c r="K5" s="2">
        <v>79</v>
      </c>
      <c r="N5" s="16" t="s">
        <v>75</v>
      </c>
      <c r="O5">
        <f>3423/17260-3785/17293</f>
        <v>-2.0554874580361565E-2</v>
      </c>
      <c r="P5">
        <f>1945/3423-2033/3785</f>
        <v>3.1094804707142765E-2</v>
      </c>
      <c r="Q5">
        <f>1945/17260-2033/17293</f>
        <v>-4.8737226745441675E-3</v>
      </c>
    </row>
    <row r="6" spans="1:17" x14ac:dyDescent="0.25">
      <c r="A6" s="1" t="s">
        <v>8</v>
      </c>
      <c r="B6" s="2">
        <v>9871</v>
      </c>
      <c r="C6" s="2">
        <v>836</v>
      </c>
      <c r="D6" s="2">
        <v>156</v>
      </c>
      <c r="E6" s="2">
        <v>105</v>
      </c>
      <c r="G6" s="1" t="s">
        <v>8</v>
      </c>
      <c r="H6" s="2">
        <v>9867</v>
      </c>
      <c r="I6" s="2">
        <v>827</v>
      </c>
      <c r="J6" s="2">
        <v>138</v>
      </c>
      <c r="K6" s="2">
        <v>92</v>
      </c>
      <c r="N6" s="16" t="s">
        <v>68</v>
      </c>
      <c r="O6">
        <f>O5-O4</f>
        <v>-2.9123358335404401E-2</v>
      </c>
      <c r="P6">
        <f>P5-P4</f>
        <v>8.1044357280199673E-3</v>
      </c>
      <c r="Q6">
        <f>Q5-Q4</f>
        <v>-1.1604624359891718E-2</v>
      </c>
    </row>
    <row r="7" spans="1:17" x14ac:dyDescent="0.25">
      <c r="A7" s="1" t="s">
        <v>9</v>
      </c>
      <c r="B7" s="2">
        <v>10014</v>
      </c>
      <c r="C7" s="2">
        <v>837</v>
      </c>
      <c r="D7" s="2">
        <v>163</v>
      </c>
      <c r="E7" s="2">
        <v>64</v>
      </c>
      <c r="G7" s="1" t="s">
        <v>9</v>
      </c>
      <c r="H7" s="2">
        <v>9793</v>
      </c>
      <c r="I7" s="2">
        <v>832</v>
      </c>
      <c r="J7" s="2">
        <v>140</v>
      </c>
      <c r="K7" s="2">
        <v>94</v>
      </c>
      <c r="N7" s="16" t="s">
        <v>76</v>
      </c>
      <c r="O7">
        <f>O5+O4</f>
        <v>-1.198639082531873E-2</v>
      </c>
      <c r="P7">
        <f>P5+P4</f>
        <v>5.4085173686265559E-2</v>
      </c>
      <c r="Q7">
        <f>Q5+Q4</f>
        <v>1.857179010803383E-3</v>
      </c>
    </row>
    <row r="8" spans="1:17" x14ac:dyDescent="0.25">
      <c r="A8" s="1" t="s">
        <v>10</v>
      </c>
      <c r="B8" s="2">
        <v>9670</v>
      </c>
      <c r="C8" s="2">
        <v>823</v>
      </c>
      <c r="D8" s="2">
        <v>138</v>
      </c>
      <c r="E8" s="2">
        <v>82</v>
      </c>
      <c r="G8" s="1" t="s">
        <v>10</v>
      </c>
      <c r="H8" s="2">
        <v>9500</v>
      </c>
      <c r="I8" s="2">
        <v>788</v>
      </c>
      <c r="J8" s="2">
        <v>129</v>
      </c>
      <c r="K8" s="2">
        <v>61</v>
      </c>
      <c r="N8" s="16" t="s">
        <v>77</v>
      </c>
      <c r="O8">
        <v>0.01</v>
      </c>
      <c r="P8">
        <v>0.01</v>
      </c>
      <c r="Q8">
        <v>7.4999999999999997E-3</v>
      </c>
    </row>
    <row r="9" spans="1:17" x14ac:dyDescent="0.25">
      <c r="A9" s="1" t="s">
        <v>11</v>
      </c>
      <c r="B9" s="2">
        <v>9008</v>
      </c>
      <c r="C9" s="2">
        <v>748</v>
      </c>
      <c r="D9" s="2">
        <v>146</v>
      </c>
      <c r="E9" s="2">
        <v>76</v>
      </c>
      <c r="G9" s="1" t="s">
        <v>11</v>
      </c>
      <c r="H9" s="2">
        <v>9088</v>
      </c>
      <c r="I9" s="2">
        <v>780</v>
      </c>
      <c r="J9" s="2">
        <v>127</v>
      </c>
      <c r="K9" s="2">
        <v>44</v>
      </c>
    </row>
    <row r="10" spans="1:17" x14ac:dyDescent="0.25">
      <c r="A10" s="1" t="s">
        <v>12</v>
      </c>
      <c r="B10" s="2">
        <v>7434</v>
      </c>
      <c r="C10" s="2">
        <v>632</v>
      </c>
      <c r="D10" s="2">
        <v>110</v>
      </c>
      <c r="E10" s="2">
        <v>70</v>
      </c>
      <c r="G10" s="1" t="s">
        <v>12</v>
      </c>
      <c r="H10" s="2">
        <v>7664</v>
      </c>
      <c r="I10" s="2">
        <v>652</v>
      </c>
      <c r="J10" s="2">
        <v>94</v>
      </c>
      <c r="K10" s="2">
        <v>62</v>
      </c>
    </row>
    <row r="11" spans="1:17" x14ac:dyDescent="0.25">
      <c r="A11" s="1" t="s">
        <v>13</v>
      </c>
      <c r="B11" s="2">
        <v>8459</v>
      </c>
      <c r="C11" s="2">
        <v>691</v>
      </c>
      <c r="D11" s="2">
        <v>131</v>
      </c>
      <c r="E11" s="2">
        <v>60</v>
      </c>
      <c r="G11" s="1" t="s">
        <v>13</v>
      </c>
      <c r="H11" s="2">
        <v>8434</v>
      </c>
      <c r="I11" s="2">
        <v>697</v>
      </c>
      <c r="J11" s="2">
        <v>120</v>
      </c>
      <c r="K11" s="2">
        <v>77</v>
      </c>
    </row>
    <row r="12" spans="1:17" x14ac:dyDescent="0.25">
      <c r="A12" s="1" t="s">
        <v>14</v>
      </c>
      <c r="B12" s="2">
        <v>10667</v>
      </c>
      <c r="C12" s="2">
        <v>861</v>
      </c>
      <c r="D12" s="2">
        <v>165</v>
      </c>
      <c r="E12" s="2">
        <v>97</v>
      </c>
      <c r="G12" s="1" t="s">
        <v>14</v>
      </c>
      <c r="H12" s="2">
        <v>10496</v>
      </c>
      <c r="I12" s="2">
        <v>860</v>
      </c>
      <c r="J12" s="2">
        <v>153</v>
      </c>
      <c r="K12" s="2">
        <v>98</v>
      </c>
    </row>
    <row r="13" spans="1:17" x14ac:dyDescent="0.25">
      <c r="A13" s="1" t="s">
        <v>15</v>
      </c>
      <c r="B13" s="2">
        <v>10660</v>
      </c>
      <c r="C13" s="2">
        <v>867</v>
      </c>
      <c r="D13" s="2">
        <v>196</v>
      </c>
      <c r="E13" s="2">
        <v>105</v>
      </c>
      <c r="G13" s="1" t="s">
        <v>15</v>
      </c>
      <c r="H13" s="2">
        <v>10551</v>
      </c>
      <c r="I13" s="2">
        <v>864</v>
      </c>
      <c r="J13" s="2">
        <v>143</v>
      </c>
      <c r="K13" s="2">
        <v>71</v>
      </c>
    </row>
    <row r="14" spans="1:17" x14ac:dyDescent="0.25">
      <c r="A14" s="1" t="s">
        <v>16</v>
      </c>
      <c r="B14" s="2">
        <v>9947</v>
      </c>
      <c r="C14" s="2">
        <v>838</v>
      </c>
      <c r="D14" s="2">
        <v>162</v>
      </c>
      <c r="E14" s="2">
        <v>92</v>
      </c>
      <c r="G14" s="1" t="s">
        <v>16</v>
      </c>
      <c r="H14" s="2">
        <v>9737</v>
      </c>
      <c r="I14" s="2">
        <v>801</v>
      </c>
      <c r="J14" s="2">
        <v>128</v>
      </c>
      <c r="K14" s="2">
        <v>70</v>
      </c>
    </row>
    <row r="15" spans="1:17" x14ac:dyDescent="0.25">
      <c r="A15" s="1" t="s">
        <v>17</v>
      </c>
      <c r="B15" s="2">
        <v>8324</v>
      </c>
      <c r="C15" s="2">
        <v>665</v>
      </c>
      <c r="D15" s="2">
        <v>127</v>
      </c>
      <c r="E15" s="2">
        <v>56</v>
      </c>
      <c r="G15" s="1" t="s">
        <v>17</v>
      </c>
      <c r="H15" s="2">
        <v>8176</v>
      </c>
      <c r="I15" s="2">
        <v>642</v>
      </c>
      <c r="J15" s="2">
        <v>122</v>
      </c>
      <c r="K15" s="2">
        <v>68</v>
      </c>
    </row>
    <row r="16" spans="1:17" x14ac:dyDescent="0.25">
      <c r="A16" s="1" t="s">
        <v>18</v>
      </c>
      <c r="B16" s="2">
        <v>9434</v>
      </c>
      <c r="C16" s="2">
        <v>673</v>
      </c>
      <c r="D16" s="2">
        <v>220</v>
      </c>
      <c r="E16" s="2">
        <v>122</v>
      </c>
      <c r="G16" s="1" t="s">
        <v>18</v>
      </c>
      <c r="H16" s="2">
        <v>9402</v>
      </c>
      <c r="I16" s="2">
        <v>697</v>
      </c>
      <c r="J16" s="2">
        <v>194</v>
      </c>
      <c r="K16" s="2">
        <v>94</v>
      </c>
    </row>
    <row r="17" spans="1:11" x14ac:dyDescent="0.25">
      <c r="A17" s="1" t="s">
        <v>19</v>
      </c>
      <c r="B17" s="2">
        <v>8687</v>
      </c>
      <c r="C17" s="2">
        <v>691</v>
      </c>
      <c r="D17" s="2">
        <v>176</v>
      </c>
      <c r="E17" s="2">
        <v>128</v>
      </c>
      <c r="G17" s="1" t="s">
        <v>19</v>
      </c>
      <c r="H17" s="2">
        <v>8669</v>
      </c>
      <c r="I17" s="2">
        <v>669</v>
      </c>
      <c r="J17" s="2">
        <v>127</v>
      </c>
      <c r="K17" s="2">
        <v>81</v>
      </c>
    </row>
    <row r="18" spans="1:11" x14ac:dyDescent="0.25">
      <c r="A18" s="1" t="s">
        <v>20</v>
      </c>
      <c r="B18" s="2">
        <v>8896</v>
      </c>
      <c r="C18" s="2">
        <v>708</v>
      </c>
      <c r="D18" s="2">
        <v>161</v>
      </c>
      <c r="E18" s="2">
        <v>104</v>
      </c>
      <c r="G18" s="1" t="s">
        <v>20</v>
      </c>
      <c r="H18" s="2">
        <v>8881</v>
      </c>
      <c r="I18" s="2">
        <v>693</v>
      </c>
      <c r="J18" s="2">
        <v>153</v>
      </c>
      <c r="K18" s="2">
        <v>101</v>
      </c>
    </row>
    <row r="19" spans="1:11" x14ac:dyDescent="0.25">
      <c r="A19" s="1" t="s">
        <v>21</v>
      </c>
      <c r="B19" s="2">
        <v>9535</v>
      </c>
      <c r="C19" s="2">
        <v>759</v>
      </c>
      <c r="D19" s="2">
        <v>233</v>
      </c>
      <c r="E19" s="2">
        <v>124</v>
      </c>
      <c r="G19" s="1" t="s">
        <v>21</v>
      </c>
      <c r="H19" s="2">
        <v>9655</v>
      </c>
      <c r="I19" s="2">
        <v>771</v>
      </c>
      <c r="J19" s="2">
        <v>213</v>
      </c>
      <c r="K19" s="2">
        <v>119</v>
      </c>
    </row>
    <row r="20" spans="1:11" x14ac:dyDescent="0.25">
      <c r="A20" s="1" t="s">
        <v>22</v>
      </c>
      <c r="B20" s="2">
        <v>9363</v>
      </c>
      <c r="C20" s="2">
        <v>736</v>
      </c>
      <c r="D20" s="2">
        <v>154</v>
      </c>
      <c r="E20" s="2">
        <v>91</v>
      </c>
      <c r="G20" s="1" t="s">
        <v>22</v>
      </c>
      <c r="H20" s="2">
        <v>9396</v>
      </c>
      <c r="I20" s="2">
        <v>736</v>
      </c>
      <c r="J20" s="2">
        <v>162</v>
      </c>
      <c r="K20" s="2">
        <v>120</v>
      </c>
    </row>
    <row r="21" spans="1:11" x14ac:dyDescent="0.25">
      <c r="A21" s="1" t="s">
        <v>23</v>
      </c>
      <c r="B21" s="2">
        <v>9327</v>
      </c>
      <c r="C21" s="2">
        <v>739</v>
      </c>
      <c r="D21" s="2">
        <v>196</v>
      </c>
      <c r="E21" s="2">
        <v>86</v>
      </c>
      <c r="G21" s="1" t="s">
        <v>23</v>
      </c>
      <c r="H21" s="2">
        <v>9262</v>
      </c>
      <c r="I21" s="2">
        <v>727</v>
      </c>
      <c r="J21" s="2">
        <v>201</v>
      </c>
      <c r="K21" s="2">
        <v>96</v>
      </c>
    </row>
    <row r="22" spans="1:11" x14ac:dyDescent="0.25">
      <c r="A22" s="1" t="s">
        <v>24</v>
      </c>
      <c r="B22" s="2">
        <v>9345</v>
      </c>
      <c r="C22" s="2">
        <v>734</v>
      </c>
      <c r="D22" s="2">
        <v>167</v>
      </c>
      <c r="E22" s="2">
        <v>75</v>
      </c>
      <c r="G22" s="1" t="s">
        <v>24</v>
      </c>
      <c r="H22" s="2">
        <v>9308</v>
      </c>
      <c r="I22" s="2">
        <v>728</v>
      </c>
      <c r="J22" s="2">
        <v>207</v>
      </c>
      <c r="K22" s="2">
        <v>67</v>
      </c>
    </row>
    <row r="23" spans="1:11" x14ac:dyDescent="0.25">
      <c r="A23" s="1" t="s">
        <v>25</v>
      </c>
      <c r="B23" s="2">
        <v>8890</v>
      </c>
      <c r="C23" s="2">
        <v>706</v>
      </c>
      <c r="D23" s="2">
        <v>174</v>
      </c>
      <c r="E23" s="2">
        <v>101</v>
      </c>
      <c r="G23" s="1" t="s">
        <v>25</v>
      </c>
      <c r="H23" s="2">
        <v>8715</v>
      </c>
      <c r="I23" s="2">
        <v>722</v>
      </c>
      <c r="J23" s="2">
        <v>182</v>
      </c>
      <c r="K23" s="2">
        <v>123</v>
      </c>
    </row>
    <row r="24" spans="1:11" x14ac:dyDescent="0.25">
      <c r="A24" s="1" t="s">
        <v>26</v>
      </c>
      <c r="B24" s="2">
        <v>8460</v>
      </c>
      <c r="C24" s="2">
        <v>681</v>
      </c>
      <c r="D24" s="2">
        <v>156</v>
      </c>
      <c r="E24" s="2">
        <v>93</v>
      </c>
      <c r="G24" s="1" t="s">
        <v>26</v>
      </c>
      <c r="H24" s="2">
        <v>8448</v>
      </c>
      <c r="I24" s="2">
        <v>695</v>
      </c>
      <c r="J24" s="2">
        <v>142</v>
      </c>
      <c r="K24" s="2">
        <v>100</v>
      </c>
    </row>
    <row r="25" spans="1:11" x14ac:dyDescent="0.25">
      <c r="A25" s="1" t="s">
        <v>27</v>
      </c>
      <c r="B25" s="2">
        <v>8836</v>
      </c>
      <c r="C25" s="2">
        <v>693</v>
      </c>
      <c r="D25" s="2">
        <v>206</v>
      </c>
      <c r="E25" s="2">
        <v>67</v>
      </c>
      <c r="G25" s="1" t="s">
        <v>27</v>
      </c>
      <c r="H25" s="2">
        <v>8836</v>
      </c>
      <c r="I25" s="2">
        <v>724</v>
      </c>
      <c r="J25" s="2">
        <v>182</v>
      </c>
      <c r="K25" s="2">
        <v>103</v>
      </c>
    </row>
    <row r="26" spans="1:11" x14ac:dyDescent="0.25">
      <c r="A26" s="15" t="s">
        <v>72</v>
      </c>
      <c r="B26">
        <f>SUM(B3:B25)</f>
        <v>212163</v>
      </c>
      <c r="C26">
        <f>SUM(C3:C25)</f>
        <v>17293</v>
      </c>
      <c r="D26">
        <f>SUM(D3:D25)</f>
        <v>3785</v>
      </c>
      <c r="E26">
        <f>SUM(E3:E25)</f>
        <v>2033</v>
      </c>
      <c r="H26">
        <f>SUM(H3:H25)</f>
        <v>211362</v>
      </c>
      <c r="I26">
        <f t="shared" ref="I26:K26" si="0">SUM(I3:I25)</f>
        <v>17260</v>
      </c>
      <c r="J26">
        <f t="shared" si="0"/>
        <v>3423</v>
      </c>
      <c r="K26">
        <f t="shared" si="0"/>
        <v>1945</v>
      </c>
    </row>
  </sheetData>
  <mergeCells count="2">
    <mergeCell ref="A1:E1"/>
    <mergeCell ref="G1:K1"/>
  </mergeCells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6"/>
  <sheetViews>
    <sheetView tabSelected="1" workbookViewId="0">
      <selection activeCell="R26" sqref="R26"/>
    </sheetView>
  </sheetViews>
  <sheetFormatPr defaultRowHeight="13.2" x14ac:dyDescent="0.25"/>
  <cols>
    <col min="4" max="4" width="11.6640625" customWidth="1"/>
    <col min="5" max="5" width="15.5546875" customWidth="1"/>
    <col min="11" max="11" width="11.6640625" customWidth="1"/>
  </cols>
  <sheetData>
    <row r="1" spans="1:21" x14ac:dyDescent="0.25">
      <c r="A1" s="9" t="s">
        <v>42</v>
      </c>
      <c r="B1" s="9"/>
      <c r="C1" s="9"/>
      <c r="D1" s="9"/>
      <c r="E1" s="9"/>
      <c r="G1" s="9" t="s">
        <v>43</v>
      </c>
      <c r="H1" s="9"/>
      <c r="I1" s="9"/>
      <c r="J1" s="9"/>
      <c r="K1" s="9"/>
      <c r="M1" s="17" t="s">
        <v>80</v>
      </c>
      <c r="N1" s="17"/>
      <c r="P1" s="18" t="s">
        <v>74</v>
      </c>
      <c r="Q1" s="18"/>
      <c r="S1" s="18" t="s">
        <v>78</v>
      </c>
      <c r="T1" s="11"/>
    </row>
    <row r="2" spans="1:21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G2" s="1" t="s">
        <v>0</v>
      </c>
      <c r="H2" s="1" t="s">
        <v>1</v>
      </c>
      <c r="I2" s="1" t="s">
        <v>2</v>
      </c>
      <c r="J2" s="1" t="s">
        <v>3</v>
      </c>
      <c r="K2" s="1" t="s">
        <v>4</v>
      </c>
      <c r="M2" s="14" t="s">
        <v>79</v>
      </c>
      <c r="N2" s="14" t="s">
        <v>81</v>
      </c>
      <c r="P2" s="19" t="s">
        <v>82</v>
      </c>
      <c r="Q2" s="19" t="s">
        <v>83</v>
      </c>
      <c r="S2" s="19" t="s">
        <v>82</v>
      </c>
      <c r="T2" s="19" t="s">
        <v>81</v>
      </c>
    </row>
    <row r="3" spans="1:21" x14ac:dyDescent="0.25">
      <c r="A3" s="1" t="s">
        <v>5</v>
      </c>
      <c r="B3" s="2">
        <v>7723</v>
      </c>
      <c r="C3" s="2">
        <v>687</v>
      </c>
      <c r="D3" s="2">
        <v>134</v>
      </c>
      <c r="E3" s="2">
        <v>70</v>
      </c>
      <c r="G3" s="1" t="s">
        <v>5</v>
      </c>
      <c r="H3" s="2">
        <v>7716</v>
      </c>
      <c r="I3" s="2">
        <v>686</v>
      </c>
      <c r="J3" s="2">
        <v>105</v>
      </c>
      <c r="K3" s="2">
        <v>34</v>
      </c>
      <c r="M3">
        <f>E3/D3</f>
        <v>0.52238805970149249</v>
      </c>
      <c r="N3">
        <f>K3/J3</f>
        <v>0.32380952380952382</v>
      </c>
      <c r="O3">
        <v>0</v>
      </c>
      <c r="P3">
        <f>E3/C3</f>
        <v>0.10189228529839883</v>
      </c>
      <c r="Q3">
        <f>K3/I3</f>
        <v>4.9562682215743441E-2</v>
      </c>
      <c r="R3">
        <v>0</v>
      </c>
      <c r="S3">
        <f>D3/C3</f>
        <v>0.1950509461426492</v>
      </c>
      <c r="T3">
        <f>J3/I3</f>
        <v>0.15306122448979592</v>
      </c>
      <c r="U3">
        <v>0</v>
      </c>
    </row>
    <row r="4" spans="1:21" x14ac:dyDescent="0.25">
      <c r="A4" s="1" t="s">
        <v>6</v>
      </c>
      <c r="B4" s="2">
        <v>9102</v>
      </c>
      <c r="C4" s="2">
        <v>779</v>
      </c>
      <c r="D4" s="2">
        <v>147</v>
      </c>
      <c r="E4" s="2">
        <v>70</v>
      </c>
      <c r="G4" s="1" t="s">
        <v>6</v>
      </c>
      <c r="H4" s="2">
        <v>9288</v>
      </c>
      <c r="I4" s="2">
        <v>785</v>
      </c>
      <c r="J4" s="2">
        <v>116</v>
      </c>
      <c r="K4" s="2">
        <v>91</v>
      </c>
      <c r="M4">
        <f t="shared" ref="M4:M25" si="0">E4/D4</f>
        <v>0.47619047619047616</v>
      </c>
      <c r="N4">
        <f t="shared" ref="N4:N25" si="1">K4/J4</f>
        <v>0.78448275862068961</v>
      </c>
      <c r="O4">
        <v>1</v>
      </c>
      <c r="P4">
        <f t="shared" ref="P4:P25" si="2">E4/C4</f>
        <v>8.9858793324775352E-2</v>
      </c>
      <c r="Q4">
        <f t="shared" ref="Q4:Q25" si="3">K4/I4</f>
        <v>0.11592356687898089</v>
      </c>
      <c r="R4">
        <v>1</v>
      </c>
      <c r="S4">
        <f t="shared" ref="S4:S25" si="4">D4/C4</f>
        <v>0.18870346598202825</v>
      </c>
      <c r="T4">
        <f t="shared" ref="T4:T25" si="5">J4/I4</f>
        <v>0.14777070063694267</v>
      </c>
      <c r="U4">
        <v>0</v>
      </c>
    </row>
    <row r="5" spans="1:21" x14ac:dyDescent="0.25">
      <c r="A5" s="1" t="s">
        <v>7</v>
      </c>
      <c r="B5" s="2">
        <v>10511</v>
      </c>
      <c r="C5" s="2">
        <v>909</v>
      </c>
      <c r="D5" s="2">
        <v>167</v>
      </c>
      <c r="E5" s="2">
        <v>95</v>
      </c>
      <c r="G5" s="1" t="s">
        <v>7</v>
      </c>
      <c r="H5" s="2">
        <v>10480</v>
      </c>
      <c r="I5" s="2">
        <v>884</v>
      </c>
      <c r="J5" s="2">
        <v>145</v>
      </c>
      <c r="K5" s="2">
        <v>79</v>
      </c>
      <c r="M5">
        <f t="shared" si="0"/>
        <v>0.56886227544910184</v>
      </c>
      <c r="N5">
        <f t="shared" si="1"/>
        <v>0.54482758620689653</v>
      </c>
      <c r="O5">
        <v>0</v>
      </c>
      <c r="P5">
        <f t="shared" si="2"/>
        <v>0.10451045104510451</v>
      </c>
      <c r="Q5">
        <f t="shared" si="3"/>
        <v>8.9366515837104074E-2</v>
      </c>
      <c r="R5">
        <v>0</v>
      </c>
      <c r="S5">
        <f t="shared" si="4"/>
        <v>0.18371837183718373</v>
      </c>
      <c r="T5">
        <f t="shared" si="5"/>
        <v>0.16402714932126697</v>
      </c>
      <c r="U5">
        <v>0</v>
      </c>
    </row>
    <row r="6" spans="1:21" x14ac:dyDescent="0.25">
      <c r="A6" s="1" t="s">
        <v>8</v>
      </c>
      <c r="B6" s="2">
        <v>9871</v>
      </c>
      <c r="C6" s="2">
        <v>836</v>
      </c>
      <c r="D6" s="2">
        <v>156</v>
      </c>
      <c r="E6" s="2">
        <v>105</v>
      </c>
      <c r="G6" s="1" t="s">
        <v>8</v>
      </c>
      <c r="H6" s="2">
        <v>9867</v>
      </c>
      <c r="I6" s="2">
        <v>827</v>
      </c>
      <c r="J6" s="2">
        <v>138</v>
      </c>
      <c r="K6" s="2">
        <v>92</v>
      </c>
      <c r="M6">
        <f t="shared" si="0"/>
        <v>0.67307692307692313</v>
      </c>
      <c r="N6">
        <f t="shared" si="1"/>
        <v>0.66666666666666663</v>
      </c>
      <c r="O6">
        <v>0</v>
      </c>
      <c r="P6">
        <f t="shared" si="2"/>
        <v>0.1255980861244019</v>
      </c>
      <c r="Q6">
        <f t="shared" si="3"/>
        <v>0.11124546553808948</v>
      </c>
      <c r="R6">
        <v>0</v>
      </c>
      <c r="S6">
        <f t="shared" si="4"/>
        <v>0.18660287081339713</v>
      </c>
      <c r="T6">
        <f t="shared" si="5"/>
        <v>0.16686819830713423</v>
      </c>
      <c r="U6">
        <v>0</v>
      </c>
    </row>
    <row r="7" spans="1:21" x14ac:dyDescent="0.25">
      <c r="A7" s="1" t="s">
        <v>9</v>
      </c>
      <c r="B7" s="2">
        <v>10014</v>
      </c>
      <c r="C7" s="2">
        <v>837</v>
      </c>
      <c r="D7" s="2">
        <v>163</v>
      </c>
      <c r="E7" s="2">
        <v>64</v>
      </c>
      <c r="G7" s="1" t="s">
        <v>9</v>
      </c>
      <c r="H7" s="2">
        <v>9793</v>
      </c>
      <c r="I7" s="2">
        <v>832</v>
      </c>
      <c r="J7" s="2">
        <v>140</v>
      </c>
      <c r="K7" s="2">
        <v>94</v>
      </c>
      <c r="M7">
        <f t="shared" si="0"/>
        <v>0.39263803680981596</v>
      </c>
      <c r="N7">
        <f t="shared" si="1"/>
        <v>0.67142857142857137</v>
      </c>
      <c r="O7">
        <v>1</v>
      </c>
      <c r="P7">
        <f t="shared" si="2"/>
        <v>7.6463560334528072E-2</v>
      </c>
      <c r="Q7">
        <f t="shared" si="3"/>
        <v>0.11298076923076923</v>
      </c>
      <c r="R7">
        <v>1</v>
      </c>
      <c r="S7">
        <f t="shared" si="4"/>
        <v>0.19474313022700118</v>
      </c>
      <c r="T7">
        <f t="shared" si="5"/>
        <v>0.16826923076923078</v>
      </c>
      <c r="U7">
        <v>0</v>
      </c>
    </row>
    <row r="8" spans="1:21" x14ac:dyDescent="0.25">
      <c r="A8" s="1" t="s">
        <v>10</v>
      </c>
      <c r="B8" s="2">
        <v>9670</v>
      </c>
      <c r="C8" s="2">
        <v>823</v>
      </c>
      <c r="D8" s="2">
        <v>138</v>
      </c>
      <c r="E8" s="2">
        <v>82</v>
      </c>
      <c r="G8" s="1" t="s">
        <v>10</v>
      </c>
      <c r="H8" s="2">
        <v>9500</v>
      </c>
      <c r="I8" s="2">
        <v>788</v>
      </c>
      <c r="J8" s="2">
        <v>129</v>
      </c>
      <c r="K8" s="2">
        <v>61</v>
      </c>
      <c r="M8">
        <f t="shared" si="0"/>
        <v>0.59420289855072461</v>
      </c>
      <c r="N8">
        <f t="shared" si="1"/>
        <v>0.47286821705426357</v>
      </c>
      <c r="O8">
        <v>0</v>
      </c>
      <c r="P8">
        <f t="shared" si="2"/>
        <v>9.9635479951397321E-2</v>
      </c>
      <c r="Q8">
        <f t="shared" si="3"/>
        <v>7.7411167512690351E-2</v>
      </c>
      <c r="R8">
        <v>0</v>
      </c>
      <c r="S8">
        <f t="shared" si="4"/>
        <v>0.16767922235722965</v>
      </c>
      <c r="T8">
        <f t="shared" si="5"/>
        <v>0.16370558375634517</v>
      </c>
      <c r="U8">
        <v>0</v>
      </c>
    </row>
    <row r="9" spans="1:21" x14ac:dyDescent="0.25">
      <c r="A9" s="1" t="s">
        <v>11</v>
      </c>
      <c r="B9" s="2">
        <v>9008</v>
      </c>
      <c r="C9" s="2">
        <v>748</v>
      </c>
      <c r="D9" s="2">
        <v>146</v>
      </c>
      <c r="E9" s="2">
        <v>76</v>
      </c>
      <c r="G9" s="1" t="s">
        <v>11</v>
      </c>
      <c r="H9" s="2">
        <v>9088</v>
      </c>
      <c r="I9" s="2">
        <v>780</v>
      </c>
      <c r="J9" s="2">
        <v>127</v>
      </c>
      <c r="K9" s="2">
        <v>44</v>
      </c>
      <c r="M9">
        <f t="shared" si="0"/>
        <v>0.52054794520547942</v>
      </c>
      <c r="N9">
        <f t="shared" si="1"/>
        <v>0.34645669291338582</v>
      </c>
      <c r="O9">
        <v>0</v>
      </c>
      <c r="P9">
        <f t="shared" si="2"/>
        <v>0.10160427807486631</v>
      </c>
      <c r="Q9">
        <f t="shared" si="3"/>
        <v>5.6410256410256411E-2</v>
      </c>
      <c r="R9">
        <v>0</v>
      </c>
      <c r="S9">
        <f t="shared" si="4"/>
        <v>0.19518716577540107</v>
      </c>
      <c r="T9">
        <f t="shared" si="5"/>
        <v>0.16282051282051282</v>
      </c>
      <c r="U9">
        <v>0</v>
      </c>
    </row>
    <row r="10" spans="1:21" x14ac:dyDescent="0.25">
      <c r="A10" s="1" t="s">
        <v>12</v>
      </c>
      <c r="B10" s="2">
        <v>7434</v>
      </c>
      <c r="C10" s="2">
        <v>632</v>
      </c>
      <c r="D10" s="2">
        <v>110</v>
      </c>
      <c r="E10" s="2">
        <v>70</v>
      </c>
      <c r="G10" s="1" t="s">
        <v>12</v>
      </c>
      <c r="H10" s="2">
        <v>7664</v>
      </c>
      <c r="I10" s="2">
        <v>652</v>
      </c>
      <c r="J10" s="2">
        <v>94</v>
      </c>
      <c r="K10" s="2">
        <v>62</v>
      </c>
      <c r="M10">
        <f t="shared" si="0"/>
        <v>0.63636363636363635</v>
      </c>
      <c r="N10">
        <f t="shared" si="1"/>
        <v>0.65957446808510634</v>
      </c>
      <c r="O10">
        <v>1</v>
      </c>
      <c r="P10">
        <f t="shared" si="2"/>
        <v>0.11075949367088607</v>
      </c>
      <c r="Q10">
        <f t="shared" si="3"/>
        <v>9.5092024539877307E-2</v>
      </c>
      <c r="R10">
        <v>0</v>
      </c>
      <c r="S10">
        <f t="shared" si="4"/>
        <v>0.17405063291139242</v>
      </c>
      <c r="T10">
        <f t="shared" si="5"/>
        <v>0.14417177914110429</v>
      </c>
      <c r="U10">
        <v>0</v>
      </c>
    </row>
    <row r="11" spans="1:21" x14ac:dyDescent="0.25">
      <c r="A11" s="1" t="s">
        <v>13</v>
      </c>
      <c r="B11" s="2">
        <v>8459</v>
      </c>
      <c r="C11" s="2">
        <v>691</v>
      </c>
      <c r="D11" s="2">
        <v>131</v>
      </c>
      <c r="E11" s="2">
        <v>60</v>
      </c>
      <c r="G11" s="1" t="s">
        <v>13</v>
      </c>
      <c r="H11" s="2">
        <v>8434</v>
      </c>
      <c r="I11" s="2">
        <v>697</v>
      </c>
      <c r="J11" s="2">
        <v>120</v>
      </c>
      <c r="K11" s="2">
        <v>77</v>
      </c>
      <c r="M11">
        <f t="shared" si="0"/>
        <v>0.4580152671755725</v>
      </c>
      <c r="N11">
        <f t="shared" si="1"/>
        <v>0.64166666666666672</v>
      </c>
      <c r="O11">
        <v>1</v>
      </c>
      <c r="P11">
        <f t="shared" si="2"/>
        <v>8.6830680173661356E-2</v>
      </c>
      <c r="Q11">
        <f t="shared" si="3"/>
        <v>0.11047345767575323</v>
      </c>
      <c r="R11">
        <v>1</v>
      </c>
      <c r="S11">
        <f t="shared" si="4"/>
        <v>0.18958031837916064</v>
      </c>
      <c r="T11">
        <f t="shared" si="5"/>
        <v>0.17216642754662842</v>
      </c>
      <c r="U11">
        <v>0</v>
      </c>
    </row>
    <row r="12" spans="1:21" x14ac:dyDescent="0.25">
      <c r="A12" s="1" t="s">
        <v>14</v>
      </c>
      <c r="B12" s="2">
        <v>10667</v>
      </c>
      <c r="C12" s="2">
        <v>861</v>
      </c>
      <c r="D12" s="2">
        <v>165</v>
      </c>
      <c r="E12" s="2">
        <v>97</v>
      </c>
      <c r="G12" s="1" t="s">
        <v>14</v>
      </c>
      <c r="H12" s="2">
        <v>10496</v>
      </c>
      <c r="I12" s="2">
        <v>860</v>
      </c>
      <c r="J12" s="2">
        <v>153</v>
      </c>
      <c r="K12" s="2">
        <v>98</v>
      </c>
      <c r="M12">
        <f t="shared" si="0"/>
        <v>0.58787878787878789</v>
      </c>
      <c r="N12">
        <f t="shared" si="1"/>
        <v>0.64052287581699341</v>
      </c>
      <c r="O12">
        <v>1</v>
      </c>
      <c r="P12">
        <f t="shared" si="2"/>
        <v>0.11265969802555169</v>
      </c>
      <c r="Q12">
        <f t="shared" si="3"/>
        <v>0.11395348837209303</v>
      </c>
      <c r="R12">
        <v>1</v>
      </c>
      <c r="S12">
        <f t="shared" si="4"/>
        <v>0.19163763066202091</v>
      </c>
      <c r="T12">
        <f t="shared" si="5"/>
        <v>0.17790697674418604</v>
      </c>
      <c r="U12">
        <v>0</v>
      </c>
    </row>
    <row r="13" spans="1:21" x14ac:dyDescent="0.25">
      <c r="A13" s="1" t="s">
        <v>15</v>
      </c>
      <c r="B13" s="2">
        <v>10660</v>
      </c>
      <c r="C13" s="2">
        <v>867</v>
      </c>
      <c r="D13" s="2">
        <v>196</v>
      </c>
      <c r="E13" s="2">
        <v>105</v>
      </c>
      <c r="G13" s="1" t="s">
        <v>15</v>
      </c>
      <c r="H13" s="2">
        <v>10551</v>
      </c>
      <c r="I13" s="2">
        <v>864</v>
      </c>
      <c r="J13" s="2">
        <v>143</v>
      </c>
      <c r="K13" s="2">
        <v>71</v>
      </c>
      <c r="M13">
        <f t="shared" si="0"/>
        <v>0.5357142857142857</v>
      </c>
      <c r="N13">
        <f t="shared" si="1"/>
        <v>0.49650349650349651</v>
      </c>
      <c r="O13">
        <v>0</v>
      </c>
      <c r="P13">
        <f t="shared" si="2"/>
        <v>0.12110726643598616</v>
      </c>
      <c r="Q13">
        <f t="shared" si="3"/>
        <v>8.217592592592593E-2</v>
      </c>
      <c r="R13">
        <v>0</v>
      </c>
      <c r="S13">
        <f t="shared" si="4"/>
        <v>0.22606689734717417</v>
      </c>
      <c r="T13">
        <f t="shared" si="5"/>
        <v>0.16550925925925927</v>
      </c>
      <c r="U13">
        <v>0</v>
      </c>
    </row>
    <row r="14" spans="1:21" ht="13.8" customHeight="1" x14ac:dyDescent="0.25">
      <c r="A14" s="1" t="s">
        <v>16</v>
      </c>
      <c r="B14" s="2">
        <v>9947</v>
      </c>
      <c r="C14" s="2">
        <v>838</v>
      </c>
      <c r="D14" s="2">
        <v>162</v>
      </c>
      <c r="E14" s="2">
        <v>92</v>
      </c>
      <c r="G14" s="1" t="s">
        <v>16</v>
      </c>
      <c r="H14" s="2">
        <v>9737</v>
      </c>
      <c r="I14" s="2">
        <v>801</v>
      </c>
      <c r="J14" s="2">
        <v>128</v>
      </c>
      <c r="K14" s="2">
        <v>70</v>
      </c>
      <c r="M14">
        <f t="shared" si="0"/>
        <v>0.5679012345679012</v>
      </c>
      <c r="N14">
        <f t="shared" si="1"/>
        <v>0.546875</v>
      </c>
      <c r="O14">
        <v>0</v>
      </c>
      <c r="P14">
        <f t="shared" si="2"/>
        <v>0.10978520286396182</v>
      </c>
      <c r="Q14">
        <f t="shared" si="3"/>
        <v>8.7390761548064924E-2</v>
      </c>
      <c r="R14">
        <v>0</v>
      </c>
      <c r="S14">
        <f t="shared" si="4"/>
        <v>0.19331742243436753</v>
      </c>
      <c r="T14">
        <f t="shared" si="5"/>
        <v>0.15980024968789014</v>
      </c>
      <c r="U14">
        <v>0</v>
      </c>
    </row>
    <row r="15" spans="1:21" x14ac:dyDescent="0.25">
      <c r="A15" s="1" t="s">
        <v>17</v>
      </c>
      <c r="B15" s="2">
        <v>8324</v>
      </c>
      <c r="C15" s="2">
        <v>665</v>
      </c>
      <c r="D15" s="2">
        <v>127</v>
      </c>
      <c r="E15" s="2">
        <v>56</v>
      </c>
      <c r="G15" s="1" t="s">
        <v>17</v>
      </c>
      <c r="H15" s="2">
        <v>8176</v>
      </c>
      <c r="I15" s="2">
        <v>642</v>
      </c>
      <c r="J15" s="2">
        <v>122</v>
      </c>
      <c r="K15" s="2">
        <v>68</v>
      </c>
      <c r="M15">
        <f t="shared" si="0"/>
        <v>0.44094488188976377</v>
      </c>
      <c r="N15">
        <f t="shared" si="1"/>
        <v>0.55737704918032782</v>
      </c>
      <c r="O15">
        <v>1</v>
      </c>
      <c r="P15">
        <f t="shared" si="2"/>
        <v>8.4210526315789472E-2</v>
      </c>
      <c r="Q15">
        <f t="shared" si="3"/>
        <v>0.1059190031152648</v>
      </c>
      <c r="R15">
        <v>1</v>
      </c>
      <c r="S15">
        <f t="shared" si="4"/>
        <v>0.19097744360902255</v>
      </c>
      <c r="T15">
        <f t="shared" si="5"/>
        <v>0.19003115264797507</v>
      </c>
      <c r="U15">
        <v>0</v>
      </c>
    </row>
    <row r="16" spans="1:21" x14ac:dyDescent="0.25">
      <c r="A16" s="1" t="s">
        <v>18</v>
      </c>
      <c r="B16" s="2">
        <v>9434</v>
      </c>
      <c r="C16" s="2">
        <v>673</v>
      </c>
      <c r="D16" s="2">
        <v>220</v>
      </c>
      <c r="E16" s="2">
        <v>122</v>
      </c>
      <c r="G16" s="1" t="s">
        <v>18</v>
      </c>
      <c r="H16" s="2">
        <v>9402</v>
      </c>
      <c r="I16" s="2">
        <v>697</v>
      </c>
      <c r="J16" s="2">
        <v>194</v>
      </c>
      <c r="K16" s="2">
        <v>94</v>
      </c>
      <c r="M16">
        <f t="shared" si="0"/>
        <v>0.55454545454545456</v>
      </c>
      <c r="N16">
        <f t="shared" si="1"/>
        <v>0.4845360824742268</v>
      </c>
      <c r="O16">
        <v>0</v>
      </c>
      <c r="P16">
        <f t="shared" si="2"/>
        <v>0.1812778603268945</v>
      </c>
      <c r="Q16">
        <f t="shared" si="3"/>
        <v>0.13486370157819225</v>
      </c>
      <c r="R16">
        <v>0</v>
      </c>
      <c r="S16">
        <f t="shared" si="4"/>
        <v>0.32689450222882616</v>
      </c>
      <c r="T16">
        <f t="shared" si="5"/>
        <v>0.27833572453371591</v>
      </c>
      <c r="U16">
        <v>0</v>
      </c>
    </row>
    <row r="17" spans="1:21" x14ac:dyDescent="0.25">
      <c r="A17" s="1" t="s">
        <v>19</v>
      </c>
      <c r="B17" s="2">
        <v>8687</v>
      </c>
      <c r="C17" s="2">
        <v>691</v>
      </c>
      <c r="D17" s="2">
        <v>176</v>
      </c>
      <c r="E17" s="2">
        <v>128</v>
      </c>
      <c r="G17" s="1" t="s">
        <v>19</v>
      </c>
      <c r="H17" s="2">
        <v>8669</v>
      </c>
      <c r="I17" s="2">
        <v>669</v>
      </c>
      <c r="J17" s="2">
        <v>127</v>
      </c>
      <c r="K17" s="2">
        <v>81</v>
      </c>
      <c r="M17">
        <f t="shared" si="0"/>
        <v>0.72727272727272729</v>
      </c>
      <c r="N17">
        <f t="shared" si="1"/>
        <v>0.63779527559055116</v>
      </c>
      <c r="O17">
        <v>0</v>
      </c>
      <c r="P17">
        <f t="shared" si="2"/>
        <v>0.18523878437047755</v>
      </c>
      <c r="Q17">
        <f t="shared" si="3"/>
        <v>0.1210762331838565</v>
      </c>
      <c r="R17">
        <v>0</v>
      </c>
      <c r="S17">
        <f t="shared" si="4"/>
        <v>0.25470332850940663</v>
      </c>
      <c r="T17">
        <f t="shared" si="5"/>
        <v>0.18983557548579971</v>
      </c>
      <c r="U17">
        <v>0</v>
      </c>
    </row>
    <row r="18" spans="1:21" x14ac:dyDescent="0.25">
      <c r="A18" s="1" t="s">
        <v>20</v>
      </c>
      <c r="B18" s="2">
        <v>8896</v>
      </c>
      <c r="C18" s="2">
        <v>708</v>
      </c>
      <c r="D18" s="2">
        <v>161</v>
      </c>
      <c r="E18" s="2">
        <v>104</v>
      </c>
      <c r="G18" s="1" t="s">
        <v>20</v>
      </c>
      <c r="H18" s="2">
        <v>8881</v>
      </c>
      <c r="I18" s="2">
        <v>693</v>
      </c>
      <c r="J18" s="2">
        <v>153</v>
      </c>
      <c r="K18" s="2">
        <v>101</v>
      </c>
      <c r="M18">
        <f t="shared" si="0"/>
        <v>0.64596273291925466</v>
      </c>
      <c r="N18">
        <f t="shared" si="1"/>
        <v>0.66013071895424835</v>
      </c>
      <c r="O18">
        <v>1</v>
      </c>
      <c r="P18">
        <f t="shared" si="2"/>
        <v>0.14689265536723164</v>
      </c>
      <c r="Q18">
        <f t="shared" si="3"/>
        <v>0.14574314574314573</v>
      </c>
      <c r="R18">
        <v>0</v>
      </c>
      <c r="S18">
        <f t="shared" si="4"/>
        <v>0.22740112994350281</v>
      </c>
      <c r="T18">
        <f t="shared" si="5"/>
        <v>0.22077922077922077</v>
      </c>
      <c r="U18">
        <v>0</v>
      </c>
    </row>
    <row r="19" spans="1:21" x14ac:dyDescent="0.25">
      <c r="A19" s="1" t="s">
        <v>21</v>
      </c>
      <c r="B19" s="2">
        <v>9535</v>
      </c>
      <c r="C19" s="2">
        <v>759</v>
      </c>
      <c r="D19" s="2">
        <v>233</v>
      </c>
      <c r="E19" s="2">
        <v>124</v>
      </c>
      <c r="G19" s="1" t="s">
        <v>21</v>
      </c>
      <c r="H19" s="2">
        <v>9655</v>
      </c>
      <c r="I19" s="2">
        <v>771</v>
      </c>
      <c r="J19" s="2">
        <v>213</v>
      </c>
      <c r="K19" s="2">
        <v>119</v>
      </c>
      <c r="M19">
        <f t="shared" si="0"/>
        <v>0.53218884120171672</v>
      </c>
      <c r="N19">
        <f t="shared" si="1"/>
        <v>0.55868544600938963</v>
      </c>
      <c r="O19">
        <v>1</v>
      </c>
      <c r="P19">
        <f t="shared" si="2"/>
        <v>0.16337285902503293</v>
      </c>
      <c r="Q19">
        <f t="shared" si="3"/>
        <v>0.15434500648508431</v>
      </c>
      <c r="R19">
        <v>0</v>
      </c>
      <c r="S19">
        <f t="shared" si="4"/>
        <v>0.30698287220026349</v>
      </c>
      <c r="T19">
        <f t="shared" si="5"/>
        <v>0.27626459143968873</v>
      </c>
      <c r="U19">
        <v>0</v>
      </c>
    </row>
    <row r="20" spans="1:21" x14ac:dyDescent="0.25">
      <c r="A20" s="1" t="s">
        <v>22</v>
      </c>
      <c r="B20" s="2">
        <v>9363</v>
      </c>
      <c r="C20" s="2">
        <v>736</v>
      </c>
      <c r="D20" s="2">
        <v>154</v>
      </c>
      <c r="E20" s="2">
        <v>91</v>
      </c>
      <c r="G20" s="1" t="s">
        <v>22</v>
      </c>
      <c r="H20" s="2">
        <v>9396</v>
      </c>
      <c r="I20" s="2">
        <v>736</v>
      </c>
      <c r="J20" s="2">
        <v>162</v>
      </c>
      <c r="K20" s="2">
        <v>120</v>
      </c>
      <c r="M20">
        <f t="shared" si="0"/>
        <v>0.59090909090909094</v>
      </c>
      <c r="N20">
        <f t="shared" si="1"/>
        <v>0.7407407407407407</v>
      </c>
      <c r="O20">
        <v>1</v>
      </c>
      <c r="P20">
        <f t="shared" si="2"/>
        <v>0.12364130434782608</v>
      </c>
      <c r="Q20">
        <f t="shared" si="3"/>
        <v>0.16304347826086957</v>
      </c>
      <c r="R20">
        <v>1</v>
      </c>
      <c r="S20">
        <f t="shared" si="4"/>
        <v>0.20923913043478262</v>
      </c>
      <c r="T20">
        <f t="shared" si="5"/>
        <v>0.22010869565217392</v>
      </c>
      <c r="U20">
        <v>1</v>
      </c>
    </row>
    <row r="21" spans="1:21" x14ac:dyDescent="0.25">
      <c r="A21" s="1" t="s">
        <v>23</v>
      </c>
      <c r="B21" s="2">
        <v>9327</v>
      </c>
      <c r="C21" s="2">
        <v>739</v>
      </c>
      <c r="D21" s="2">
        <v>196</v>
      </c>
      <c r="E21" s="2">
        <v>86</v>
      </c>
      <c r="G21" s="1" t="s">
        <v>23</v>
      </c>
      <c r="H21" s="2">
        <v>9262</v>
      </c>
      <c r="I21" s="2">
        <v>727</v>
      </c>
      <c r="J21" s="2">
        <v>201</v>
      </c>
      <c r="K21" s="2">
        <v>96</v>
      </c>
      <c r="M21">
        <f t="shared" si="0"/>
        <v>0.43877551020408162</v>
      </c>
      <c r="N21">
        <f t="shared" si="1"/>
        <v>0.47761194029850745</v>
      </c>
      <c r="O21">
        <v>1</v>
      </c>
      <c r="P21">
        <f t="shared" si="2"/>
        <v>0.11637347767253045</v>
      </c>
      <c r="Q21">
        <f t="shared" si="3"/>
        <v>0.13204951856946354</v>
      </c>
      <c r="R21">
        <v>1</v>
      </c>
      <c r="S21">
        <f t="shared" si="4"/>
        <v>0.26522327469553453</v>
      </c>
      <c r="T21">
        <f t="shared" si="5"/>
        <v>0.27647867950481431</v>
      </c>
      <c r="U21">
        <v>1</v>
      </c>
    </row>
    <row r="22" spans="1:21" x14ac:dyDescent="0.25">
      <c r="A22" s="1" t="s">
        <v>24</v>
      </c>
      <c r="B22" s="2">
        <v>9345</v>
      </c>
      <c r="C22" s="2">
        <v>734</v>
      </c>
      <c r="D22" s="2">
        <v>167</v>
      </c>
      <c r="E22" s="2">
        <v>75</v>
      </c>
      <c r="G22" s="1" t="s">
        <v>24</v>
      </c>
      <c r="H22" s="2">
        <v>9308</v>
      </c>
      <c r="I22" s="2">
        <v>728</v>
      </c>
      <c r="J22" s="2">
        <v>207</v>
      </c>
      <c r="K22" s="2">
        <v>67</v>
      </c>
      <c r="M22">
        <f t="shared" si="0"/>
        <v>0.44910179640718562</v>
      </c>
      <c r="N22">
        <f t="shared" si="1"/>
        <v>0.32367149758454106</v>
      </c>
      <c r="O22">
        <v>0</v>
      </c>
      <c r="P22">
        <f t="shared" si="2"/>
        <v>0.10217983651226158</v>
      </c>
      <c r="Q22">
        <f t="shared" si="3"/>
        <v>9.2032967032967039E-2</v>
      </c>
      <c r="R22">
        <v>0</v>
      </c>
      <c r="S22">
        <f t="shared" si="4"/>
        <v>0.22752043596730245</v>
      </c>
      <c r="T22">
        <f t="shared" si="5"/>
        <v>0.28434065934065933</v>
      </c>
      <c r="U22">
        <v>1</v>
      </c>
    </row>
    <row r="23" spans="1:21" x14ac:dyDescent="0.25">
      <c r="A23" s="1" t="s">
        <v>25</v>
      </c>
      <c r="B23" s="2">
        <v>8890</v>
      </c>
      <c r="C23" s="2">
        <v>706</v>
      </c>
      <c r="D23" s="2">
        <v>174</v>
      </c>
      <c r="E23" s="2">
        <v>101</v>
      </c>
      <c r="G23" s="1" t="s">
        <v>25</v>
      </c>
      <c r="H23" s="2">
        <v>8715</v>
      </c>
      <c r="I23" s="2">
        <v>722</v>
      </c>
      <c r="J23" s="2">
        <v>182</v>
      </c>
      <c r="K23" s="2">
        <v>123</v>
      </c>
      <c r="M23">
        <f t="shared" si="0"/>
        <v>0.58045977011494254</v>
      </c>
      <c r="N23">
        <f t="shared" si="1"/>
        <v>0.67582417582417587</v>
      </c>
      <c r="O23">
        <v>1</v>
      </c>
      <c r="P23">
        <f t="shared" si="2"/>
        <v>0.14305949008498584</v>
      </c>
      <c r="Q23">
        <f t="shared" si="3"/>
        <v>0.17036011080332411</v>
      </c>
      <c r="R23">
        <v>1</v>
      </c>
      <c r="S23">
        <f t="shared" si="4"/>
        <v>0.24645892351274787</v>
      </c>
      <c r="T23">
        <f t="shared" si="5"/>
        <v>0.25207756232686979</v>
      </c>
      <c r="U23">
        <v>1</v>
      </c>
    </row>
    <row r="24" spans="1:21" x14ac:dyDescent="0.25">
      <c r="A24" s="1" t="s">
        <v>26</v>
      </c>
      <c r="B24" s="2">
        <v>8460</v>
      </c>
      <c r="C24" s="2">
        <v>681</v>
      </c>
      <c r="D24" s="2">
        <v>156</v>
      </c>
      <c r="E24" s="2">
        <v>93</v>
      </c>
      <c r="G24" s="1" t="s">
        <v>26</v>
      </c>
      <c r="H24" s="2">
        <v>8448</v>
      </c>
      <c r="I24" s="2">
        <v>695</v>
      </c>
      <c r="J24" s="2">
        <v>142</v>
      </c>
      <c r="K24" s="2">
        <v>100</v>
      </c>
      <c r="M24">
        <f t="shared" si="0"/>
        <v>0.59615384615384615</v>
      </c>
      <c r="N24">
        <f t="shared" si="1"/>
        <v>0.70422535211267601</v>
      </c>
      <c r="O24">
        <v>1</v>
      </c>
      <c r="P24">
        <f t="shared" si="2"/>
        <v>0.13656387665198239</v>
      </c>
      <c r="Q24">
        <f t="shared" si="3"/>
        <v>0.14388489208633093</v>
      </c>
      <c r="R24">
        <v>1</v>
      </c>
      <c r="S24">
        <f t="shared" si="4"/>
        <v>0.22907488986784141</v>
      </c>
      <c r="T24">
        <f t="shared" si="5"/>
        <v>0.20431654676258992</v>
      </c>
      <c r="U24">
        <v>0</v>
      </c>
    </row>
    <row r="25" spans="1:21" x14ac:dyDescent="0.25">
      <c r="A25" s="1" t="s">
        <v>27</v>
      </c>
      <c r="B25" s="2">
        <v>8836</v>
      </c>
      <c r="C25" s="2">
        <v>693</v>
      </c>
      <c r="D25" s="2">
        <v>206</v>
      </c>
      <c r="E25" s="2">
        <v>67</v>
      </c>
      <c r="G25" s="1" t="s">
        <v>27</v>
      </c>
      <c r="H25" s="2">
        <v>8836</v>
      </c>
      <c r="I25" s="2">
        <v>724</v>
      </c>
      <c r="J25" s="2">
        <v>182</v>
      </c>
      <c r="K25" s="2">
        <v>103</v>
      </c>
      <c r="M25">
        <f t="shared" si="0"/>
        <v>0.32524271844660196</v>
      </c>
      <c r="N25">
        <f t="shared" si="1"/>
        <v>0.56593406593406592</v>
      </c>
      <c r="O25">
        <v>1</v>
      </c>
      <c r="P25">
        <f t="shared" si="2"/>
        <v>9.6681096681096687E-2</v>
      </c>
      <c r="Q25">
        <f t="shared" si="3"/>
        <v>0.14226519337016574</v>
      </c>
      <c r="R25">
        <v>1</v>
      </c>
      <c r="S25">
        <f t="shared" si="4"/>
        <v>0.29725829725829728</v>
      </c>
      <c r="T25">
        <f t="shared" si="5"/>
        <v>0.25138121546961328</v>
      </c>
      <c r="U25">
        <v>0</v>
      </c>
    </row>
    <row r="26" spans="1:21" x14ac:dyDescent="0.25">
      <c r="O26">
        <f>SUM(O3:O25)</f>
        <v>13</v>
      </c>
      <c r="R26">
        <f>SUM(R3:R25)</f>
        <v>10</v>
      </c>
      <c r="U26">
        <v>4</v>
      </c>
    </row>
  </sheetData>
  <mergeCells count="5">
    <mergeCell ref="A1:E1"/>
    <mergeCell ref="G1:K1"/>
    <mergeCell ref="M1:N1"/>
    <mergeCell ref="P1:Q1"/>
    <mergeCell ref="S1:T1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Control</vt:lpstr>
      <vt:lpstr>Experiment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邓剑波</cp:lastModifiedBy>
  <dcterms:created xsi:type="dcterms:W3CDTF">2018-01-10T16:47:40Z</dcterms:created>
  <dcterms:modified xsi:type="dcterms:W3CDTF">2018-01-12T08:04:59Z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