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083_\Day-10.04\"/>
    </mc:Choice>
  </mc:AlternateContent>
  <xr:revisionPtr revIDLastSave="0" documentId="13_ncr:1_{555748CA-2BC6-46F7-AF55-33E35DEE4435}" xr6:coauthVersionLast="47" xr6:coauthVersionMax="47" xr10:uidLastSave="{00000000-0000-0000-0000-000000000000}"/>
  <bookViews>
    <workbookView xWindow="-60" yWindow="75" windowWidth="28200" windowHeight="15165" xr2:uid="{0705B438-1EE6-4B51-A004-CB063549C503}"/>
  </bookViews>
  <sheets>
    <sheet name="Лист1" sheetId="1" r:id="rId1"/>
    <sheet name="Доставка" sheetId="2" r:id="rId2"/>
    <sheet name="Клиенты" sheetId="3" r:id="rId3"/>
  </sheets>
  <externalReferences>
    <externalReference r:id="rId4"/>
  </externalReferences>
  <calcPr calcId="191029"/>
  <pivotCaches>
    <pivotCache cacheId="3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F17" i="1" s="1"/>
  <c r="B17" i="1"/>
  <c r="E16" i="1"/>
  <c r="F16" i="1" s="1"/>
  <c r="B16" i="1"/>
  <c r="E15" i="1"/>
  <c r="F15" i="1" s="1"/>
  <c r="B15" i="1"/>
  <c r="E14" i="1"/>
  <c r="F14" i="1" s="1"/>
  <c r="B14" i="1"/>
  <c r="E13" i="1"/>
  <c r="F13" i="1" s="1"/>
  <c r="B13" i="1"/>
  <c r="E12" i="1"/>
  <c r="F12" i="1" s="1"/>
  <c r="B12" i="1"/>
  <c r="E11" i="1"/>
  <c r="F11" i="1" s="1"/>
  <c r="B11" i="1"/>
  <c r="E10" i="1"/>
  <c r="F10" i="1" s="1"/>
  <c r="B10" i="1"/>
  <c r="E9" i="1"/>
  <c r="F9" i="1" s="1"/>
  <c r="B9" i="1"/>
  <c r="F8" i="1"/>
  <c r="E8" i="1"/>
  <c r="B8" i="1"/>
  <c r="E7" i="1"/>
  <c r="F7" i="1" s="1"/>
  <c r="B7" i="1"/>
  <c r="E6" i="1"/>
  <c r="F6" i="1" s="1"/>
  <c r="B6" i="1"/>
  <c r="E5" i="1"/>
  <c r="F5" i="1" s="1"/>
  <c r="B5" i="1"/>
  <c r="E4" i="1"/>
  <c r="F4" i="1" s="1"/>
  <c r="B4" i="1"/>
  <c r="E3" i="1"/>
  <c r="F3" i="1" s="1"/>
  <c r="B3" i="1"/>
  <c r="F18" i="1" l="1"/>
</calcChain>
</file>

<file path=xl/sharedStrings.xml><?xml version="1.0" encoding="utf-8"?>
<sst xmlns="http://schemas.openxmlformats.org/spreadsheetml/2006/main" count="98" uniqueCount="33">
  <si>
    <t>Клиент</t>
  </si>
  <si>
    <t>Адрес</t>
  </si>
  <si>
    <t>Сумма заказа</t>
  </si>
  <si>
    <t>Доставка</t>
  </si>
  <si>
    <t>Стоимость доставки</t>
  </si>
  <si>
    <t>Итого к оплате</t>
  </si>
  <si>
    <t>Иванов</t>
  </si>
  <si>
    <t>Курьер Москва</t>
  </si>
  <si>
    <t>Почта РФ</t>
  </si>
  <si>
    <t>Пункт выдачи Москва</t>
  </si>
  <si>
    <t>Грачев</t>
  </si>
  <si>
    <t>Итог</t>
  </si>
  <si>
    <t>Петров</t>
  </si>
  <si>
    <t>Сидоров</t>
  </si>
  <si>
    <t>Тип доставки</t>
  </si>
  <si>
    <t>Пункт выдачи Тверь</t>
  </si>
  <si>
    <t>Самовывоз</t>
  </si>
  <si>
    <t>ФИО</t>
  </si>
  <si>
    <t>Москва</t>
  </si>
  <si>
    <t>Тверь</t>
  </si>
  <si>
    <t>Зеленоград</t>
  </si>
  <si>
    <t>Истра</t>
  </si>
  <si>
    <t>Синицын</t>
  </si>
  <si>
    <t>Солнечногорск</t>
  </si>
  <si>
    <t>Названия строк</t>
  </si>
  <si>
    <t>Общий итог</t>
  </si>
  <si>
    <t>Названия столбцов</t>
  </si>
  <si>
    <t>Сумма по полю Итого к оплате</t>
  </si>
  <si>
    <t>Сумма по полю Сумма заказа</t>
  </si>
  <si>
    <t>Сумма по полю Стоимость доставки</t>
  </si>
  <si>
    <t>Общая сумма заказов без учета доставки по каждому клиенту</t>
  </si>
  <si>
    <t>доставка по типу и клиенту</t>
  </si>
  <si>
    <t>суммарная стоимость доставки по типу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</si>
</sst>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4"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is\Desktop\&#1048;&#1089;&#1093;&#1086;&#1076;&#1085;&#1080;&#1082;&#1080;\&#1055;&#1088;&#1086;&#1089;&#1090;&#1099;&#1077;%20&#1090;&#1072;&#1073;&#1083;&#1080;&#1094;&#1099;%20&#1076;&#1083;&#1103;%20&#1089;&#1074;&#1086;&#1076;&#1085;&#1099;&#1093;%20&#1090;&#1072;&#1073;&#1083;&#1080;&#1094;.xlsx" TargetMode="External"/><Relationship Id="rId1" Type="http://schemas.openxmlformats.org/officeDocument/2006/relationships/externalLinkPath" Target="/Users/Denis/Desktop/&#1048;&#1089;&#1093;&#1086;&#1076;&#1085;&#1080;&#1082;&#1080;/&#1055;&#1088;&#1086;&#1089;&#1090;&#1099;&#1077;%20&#1090;&#1072;&#1073;&#1083;&#1080;&#1094;&#1099;%20&#1076;&#1083;&#1103;%20&#1089;&#1074;&#1086;&#1076;&#1085;&#1099;&#1093;%20&#1090;&#1072;&#1073;&#1083;&#1080;&#109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Доставка"/>
      <sheetName val="Клиенты"/>
    </sheetNames>
    <sheetDataSet>
      <sheetData sheetId="0"/>
      <sheetData sheetId="1">
        <row r="2">
          <cell r="A2" t="str">
            <v>Пункт выдачи Москва</v>
          </cell>
          <cell r="B2">
            <v>300</v>
          </cell>
        </row>
        <row r="3">
          <cell r="A3" t="str">
            <v>Пункт выдачи Тверь</v>
          </cell>
          <cell r="B3">
            <v>350</v>
          </cell>
        </row>
        <row r="4">
          <cell r="A4" t="str">
            <v>Почта РФ</v>
          </cell>
          <cell r="B4">
            <v>640</v>
          </cell>
        </row>
        <row r="5">
          <cell r="A5" t="str">
            <v>Самовывоз</v>
          </cell>
          <cell r="B5">
            <v>0</v>
          </cell>
        </row>
        <row r="6">
          <cell r="A6" t="str">
            <v>Курьер Москва</v>
          </cell>
          <cell r="B6">
            <v>1200</v>
          </cell>
        </row>
      </sheetData>
      <sheetData sheetId="2">
        <row r="2">
          <cell r="A2" t="str">
            <v>Иванов</v>
          </cell>
          <cell r="B2" t="str">
            <v>Москва</v>
          </cell>
        </row>
        <row r="3">
          <cell r="A3" t="str">
            <v>Петров</v>
          </cell>
          <cell r="B3" t="str">
            <v>Тверь</v>
          </cell>
        </row>
        <row r="4">
          <cell r="A4" t="str">
            <v>Сидоров</v>
          </cell>
          <cell r="B4" t="str">
            <v>Зеленоград</v>
          </cell>
        </row>
        <row r="5">
          <cell r="A5" t="str">
            <v>Грачев</v>
          </cell>
          <cell r="B5" t="str">
            <v>Истра</v>
          </cell>
        </row>
        <row r="6">
          <cell r="A6" t="str">
            <v>Синицын</v>
          </cell>
          <cell r="B6" t="str">
            <v>Солнечногорск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" refreshedDate="45026.67841296296" createdVersion="8" refreshedVersion="8" minRefreshableVersion="3" recordCount="15" xr:uid="{38D763A5-3973-4D87-ADA5-4AE80DF298E9}">
  <cacheSource type="worksheet">
    <worksheetSource name="Заказы"/>
  </cacheSource>
  <cacheFields count="6">
    <cacheField name="Клиент" numFmtId="0">
      <sharedItems count="5">
        <s v="Иванов"/>
        <s v="Петров"/>
        <s v="Сидоров"/>
        <s v="Грачев"/>
        <s v="Синицын"/>
      </sharedItems>
    </cacheField>
    <cacheField name="Адрес" numFmtId="0">
      <sharedItems count="5">
        <s v="Москва"/>
        <s v="Тверь"/>
        <s v="Зеленоград"/>
        <s v="Истра"/>
        <s v="Солнечногорск"/>
      </sharedItems>
    </cacheField>
    <cacheField name="Сумма заказа" numFmtId="4">
      <sharedItems containsSemiMixedTypes="0" containsString="0" containsNumber="1" containsInteger="1" minValue="30000" maxValue="30014"/>
    </cacheField>
    <cacheField name="Доставка" numFmtId="0">
      <sharedItems count="4">
        <s v="Курьер Москва"/>
        <s v="Почта РФ"/>
        <s v="Пункт выдачи Москва"/>
        <s v="Пункт выдачи Тверь"/>
      </sharedItems>
    </cacheField>
    <cacheField name="Стоимость доставки" numFmtId="0">
      <sharedItems containsSemiMixedTypes="0" containsString="0" containsNumber="1" containsInteger="1" minValue="300" maxValue="1200"/>
    </cacheField>
    <cacheField name="Итого к оплате" numFmtId="4">
      <sharedItems containsSemiMixedTypes="0" containsString="0" containsNumber="1" containsInteger="1" minValue="30302" maxValue="312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30000"/>
    <x v="0"/>
    <n v="1200"/>
    <n v="31200"/>
  </r>
  <r>
    <x v="1"/>
    <x v="1"/>
    <n v="30001"/>
    <x v="1"/>
    <n v="640"/>
    <n v="30641"/>
  </r>
  <r>
    <x v="2"/>
    <x v="2"/>
    <n v="30002"/>
    <x v="2"/>
    <n v="300"/>
    <n v="30302"/>
  </r>
  <r>
    <x v="0"/>
    <x v="0"/>
    <n v="30003"/>
    <x v="1"/>
    <n v="640"/>
    <n v="30643"/>
  </r>
  <r>
    <x v="3"/>
    <x v="3"/>
    <n v="30004"/>
    <x v="2"/>
    <n v="300"/>
    <n v="30304"/>
  </r>
  <r>
    <x v="4"/>
    <x v="4"/>
    <n v="30005"/>
    <x v="0"/>
    <n v="1200"/>
    <n v="31205"/>
  </r>
  <r>
    <x v="3"/>
    <x v="3"/>
    <n v="30006"/>
    <x v="1"/>
    <n v="640"/>
    <n v="30646"/>
  </r>
  <r>
    <x v="0"/>
    <x v="0"/>
    <n v="30007"/>
    <x v="2"/>
    <n v="300"/>
    <n v="30307"/>
  </r>
  <r>
    <x v="2"/>
    <x v="2"/>
    <n v="30008"/>
    <x v="1"/>
    <n v="640"/>
    <n v="30648"/>
  </r>
  <r>
    <x v="0"/>
    <x v="0"/>
    <n v="30009"/>
    <x v="0"/>
    <n v="1200"/>
    <n v="31209"/>
  </r>
  <r>
    <x v="4"/>
    <x v="4"/>
    <n v="30010"/>
    <x v="1"/>
    <n v="640"/>
    <n v="30650"/>
  </r>
  <r>
    <x v="3"/>
    <x v="3"/>
    <n v="30011"/>
    <x v="0"/>
    <n v="1200"/>
    <n v="31211"/>
  </r>
  <r>
    <x v="2"/>
    <x v="2"/>
    <n v="30012"/>
    <x v="3"/>
    <n v="350"/>
    <n v="30362"/>
  </r>
  <r>
    <x v="3"/>
    <x v="3"/>
    <n v="30013"/>
    <x v="0"/>
    <n v="1200"/>
    <n v="31213"/>
  </r>
  <r>
    <x v="4"/>
    <x v="4"/>
    <n v="30014"/>
    <x v="2"/>
    <n v="300"/>
    <n v="303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07F11A-85BA-4A89-8B97-B013FBE02212}" name="Сводная таблица10" cacheId="3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23:D29" firstHeaderRow="0" firstDataRow="1" firstDataCol="1"/>
  <pivotFields count="6">
    <pivotField showAll="0">
      <items count="6">
        <item x="3"/>
        <item x="0"/>
        <item x="1"/>
        <item x="2"/>
        <item x="4"/>
        <item t="default"/>
      </items>
    </pivotField>
    <pivotField axis="axisRow" showAll="0">
      <items count="6">
        <item x="2"/>
        <item x="3"/>
        <item x="0"/>
        <item x="4"/>
        <item x="1"/>
        <item t="default"/>
      </items>
    </pivotField>
    <pivotField dataField="1" numFmtId="4" showAll="0"/>
    <pivotField showAll="0"/>
    <pivotField dataField="1" showAll="0"/>
    <pivotField dataField="1" numFmtId="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Сумма заказа" fld="2" baseField="0" baseItem="0"/>
    <dataField name="Сумма по полю Стоимость доставки" fld="4" baseField="0" baseItem="0"/>
    <dataField name="Сумма по полю Итого к оплате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EDE68-1B7E-4158-9D55-FAF3942AAB06}" name="Сводная таблица9" cacheId="3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H20:I25" firstHeaderRow="1" firstDataRow="1" firstDataCol="1"/>
  <pivotFields count="6">
    <pivotField showAll="0"/>
    <pivotField showAll="0"/>
    <pivotField numFmtId="4"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numFmtId="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Сумма по полю Стоимость доставки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3D6C49-B7CA-4467-91D8-EF361C5C6C8A}" name="Сводная таблица8" cacheId="3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H12:N18" firstHeaderRow="1" firstDataRow="2" firstDataCol="1"/>
  <pivotFields count="6"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numFmtId="4"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numFmtId="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Сумма по полю Стоимость доставки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6F55A2-1F7F-4B13-B62A-487EAE0C5C7F}" name="Сводная таблица5" cacheId="3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H3:I9" firstHeaderRow="1" firstDataRow="1" firstDataCol="1"/>
  <pivotFields count="6"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dataField="1" numFmtId="4" showAll="0"/>
    <pivotField showAll="0"/>
    <pivotField showAll="0"/>
    <pivotField numFmtId="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Сумма заказа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7060F-5EA2-441B-B2EC-765EC8C5672F}" name="Заказы" displayName="Заказы" ref="A2:F18" totalsRowCount="1" headerRowDxfId="3">
  <tableColumns count="6">
    <tableColumn id="1" xr3:uid="{1BCE3A26-4A82-45B2-B387-EF9A03868601}" name="Клиент" totalsRowLabel="Итог"/>
    <tableColumn id="2" xr3:uid="{E2A1F19D-82FC-4563-9089-B4B8F8F8DA21}" name="Адрес">
      <calculatedColumnFormula>VLOOKUP(A3,[1]Клиенты!A$2:B$1000,2,0)</calculatedColumnFormula>
    </tableColumn>
    <tableColumn id="3" xr3:uid="{AE757D8B-12AA-4526-92BD-BD0EEBD85910}" name="Сумма заказа" dataDxfId="2"/>
    <tableColumn id="4" xr3:uid="{DA49DDB3-7599-4F86-926F-550310661B61}" name="Доставка"/>
    <tableColumn id="5" xr3:uid="{9275E17C-D340-4A7A-BDE7-8032F48B9D3A}" name="Стоимость доставки">
      <calculatedColumnFormula>VLOOKUP(D3,[1]Доставка!A$2:B$100,2,0)</calculatedColumnFormula>
    </tableColumn>
    <tableColumn id="6" xr3:uid="{2010F558-4994-4D37-A8AB-3863331720D3}" name="Итого к оплате" totalsRowFunction="sum" dataDxfId="1" totalsRowDxfId="0">
      <calculatedColumnFormula>C3+E3</calculatedColumnFormula>
    </tableColumn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9C7B-79BC-4E6D-B857-31DBEF168313}">
  <dimension ref="A2:N29"/>
  <sheetViews>
    <sheetView tabSelected="1" topLeftCell="A4" zoomScale="115" zoomScaleNormal="115" workbookViewId="0">
      <selection activeCell="E25" sqref="E25"/>
    </sheetView>
  </sheetViews>
  <sheetFormatPr defaultRowHeight="15" x14ac:dyDescent="0.25"/>
  <cols>
    <col min="1" max="1" width="17.28515625" bestFit="1" customWidth="1"/>
    <col min="2" max="2" width="28.85546875" bestFit="1" customWidth="1"/>
    <col min="3" max="3" width="35.140625" bestFit="1" customWidth="1"/>
    <col min="4" max="4" width="30.140625" bestFit="1" customWidth="1"/>
    <col min="5" max="5" width="9" bestFit="1" customWidth="1"/>
    <col min="6" max="6" width="14.28515625" customWidth="1"/>
    <col min="7" max="7" width="12" bestFit="1" customWidth="1"/>
    <col min="8" max="8" width="17.28515625" bestFit="1" customWidth="1"/>
    <col min="9" max="9" width="28.85546875" bestFit="1" customWidth="1"/>
    <col min="10" max="11" width="7.7109375" bestFit="1" customWidth="1"/>
    <col min="12" max="12" width="9" bestFit="1" customWidth="1"/>
    <col min="13" max="13" width="9.42578125" bestFit="1" customWidth="1"/>
    <col min="14" max="14" width="12" bestFit="1" customWidth="1"/>
    <col min="15" max="23" width="10" bestFit="1" customWidth="1"/>
    <col min="24" max="24" width="12" bestFit="1" customWidth="1"/>
  </cols>
  <sheetData>
    <row r="2" spans="1:14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7" t="s">
        <v>30</v>
      </c>
      <c r="I2" s="7"/>
    </row>
    <row r="3" spans="1:14" x14ac:dyDescent="0.25">
      <c r="A3" t="s">
        <v>6</v>
      </c>
      <c r="B3" t="str">
        <f>VLOOKUP(A3,[1]Клиенты!A$2:B$1000,2,0)</f>
        <v>Москва</v>
      </c>
      <c r="C3" s="2">
        <v>30000</v>
      </c>
      <c r="D3" t="s">
        <v>7</v>
      </c>
      <c r="E3">
        <f>VLOOKUP(D3,[1]Доставка!A$2:B$100,2,0)</f>
        <v>1200</v>
      </c>
      <c r="F3" s="2">
        <f>C3+E3</f>
        <v>31200</v>
      </c>
      <c r="H3" s="3" t="s">
        <v>24</v>
      </c>
      <c r="I3" t="s">
        <v>28</v>
      </c>
    </row>
    <row r="4" spans="1:14" x14ac:dyDescent="0.25">
      <c r="A4" t="s">
        <v>12</v>
      </c>
      <c r="B4" t="str">
        <f>VLOOKUP(A4,[1]Клиенты!A$2:B$1000,2,0)</f>
        <v>Тверь</v>
      </c>
      <c r="C4" s="2">
        <v>30001</v>
      </c>
      <c r="D4" t="s">
        <v>8</v>
      </c>
      <c r="E4">
        <f>VLOOKUP(D4,[1]Доставка!A$2:B$100,2,0)</f>
        <v>640</v>
      </c>
      <c r="F4" s="2">
        <f t="shared" ref="F4:F17" si="0">C4+E4</f>
        <v>30641</v>
      </c>
      <c r="H4" s="4" t="s">
        <v>10</v>
      </c>
      <c r="I4" s="5">
        <v>120034</v>
      </c>
    </row>
    <row r="5" spans="1:14" x14ac:dyDescent="0.25">
      <c r="A5" t="s">
        <v>13</v>
      </c>
      <c r="B5" t="str">
        <f>VLOOKUP(A5,[1]Клиенты!A$2:B$1000,2,0)</f>
        <v>Зеленоград</v>
      </c>
      <c r="C5" s="2">
        <v>30002</v>
      </c>
      <c r="D5" t="s">
        <v>9</v>
      </c>
      <c r="E5">
        <f>VLOOKUP(D5,[1]Доставка!A$2:B$100,2,0)</f>
        <v>300</v>
      </c>
      <c r="F5" s="2">
        <f t="shared" si="0"/>
        <v>30302</v>
      </c>
      <c r="H5" s="4" t="s">
        <v>6</v>
      </c>
      <c r="I5" s="5">
        <v>120019</v>
      </c>
    </row>
    <row r="6" spans="1:14" x14ac:dyDescent="0.25">
      <c r="A6" t="s">
        <v>6</v>
      </c>
      <c r="B6" t="str">
        <f>VLOOKUP(A6,[1]Клиенты!A$2:B$1000,2,0)</f>
        <v>Москва</v>
      </c>
      <c r="C6" s="2">
        <v>30003</v>
      </c>
      <c r="D6" t="s">
        <v>8</v>
      </c>
      <c r="E6">
        <f>VLOOKUP(D6,[1]Доставка!A$2:B$100,2,0)</f>
        <v>640</v>
      </c>
      <c r="F6" s="2">
        <f t="shared" si="0"/>
        <v>30643</v>
      </c>
      <c r="H6" s="4" t="s">
        <v>12</v>
      </c>
      <c r="I6" s="5">
        <v>30001</v>
      </c>
    </row>
    <row r="7" spans="1:14" x14ac:dyDescent="0.25">
      <c r="A7" t="s">
        <v>10</v>
      </c>
      <c r="B7" t="str">
        <f>VLOOKUP(A7,[1]Клиенты!A$2:B$1000,2,0)</f>
        <v>Истра</v>
      </c>
      <c r="C7" s="2">
        <v>30004</v>
      </c>
      <c r="D7" t="s">
        <v>9</v>
      </c>
      <c r="E7">
        <f>VLOOKUP(D7,[1]Доставка!A$2:B$100,2,0)</f>
        <v>300</v>
      </c>
      <c r="F7" s="2">
        <f t="shared" si="0"/>
        <v>30304</v>
      </c>
      <c r="H7" s="4" t="s">
        <v>13</v>
      </c>
      <c r="I7" s="5">
        <v>90022</v>
      </c>
    </row>
    <row r="8" spans="1:14" x14ac:dyDescent="0.25">
      <c r="A8" t="s">
        <v>22</v>
      </c>
      <c r="B8" t="str">
        <f>VLOOKUP(A8,[1]Клиенты!A$2:B$1000,2,0)</f>
        <v>Солнечногорск</v>
      </c>
      <c r="C8" s="2">
        <v>30005</v>
      </c>
      <c r="D8" t="s">
        <v>7</v>
      </c>
      <c r="E8">
        <f>VLOOKUP(D8,[1]Доставка!A$2:B$100,2,0)</f>
        <v>1200</v>
      </c>
      <c r="F8" s="2">
        <f t="shared" si="0"/>
        <v>31205</v>
      </c>
      <c r="H8" s="4" t="s">
        <v>22</v>
      </c>
      <c r="I8" s="5">
        <v>90029</v>
      </c>
    </row>
    <row r="9" spans="1:14" x14ac:dyDescent="0.25">
      <c r="A9" t="s">
        <v>10</v>
      </c>
      <c r="B9" t="str">
        <f>VLOOKUP(A9,[1]Клиенты!A$2:B$1000,2,0)</f>
        <v>Истра</v>
      </c>
      <c r="C9" s="2">
        <v>30006</v>
      </c>
      <c r="D9" t="s">
        <v>8</v>
      </c>
      <c r="E9">
        <f>VLOOKUP(D9,[1]Доставка!A$2:B$100,2,0)</f>
        <v>640</v>
      </c>
      <c r="F9" s="2">
        <f t="shared" si="0"/>
        <v>30646</v>
      </c>
      <c r="H9" s="4" t="s">
        <v>25</v>
      </c>
      <c r="I9" s="5">
        <v>450105</v>
      </c>
    </row>
    <row r="10" spans="1:14" x14ac:dyDescent="0.25">
      <c r="A10" t="s">
        <v>6</v>
      </c>
      <c r="B10" t="str">
        <f>VLOOKUP(A10,[1]Клиенты!A$2:B$1000,2,0)</f>
        <v>Москва</v>
      </c>
      <c r="C10" s="2">
        <v>30007</v>
      </c>
      <c r="D10" t="s">
        <v>9</v>
      </c>
      <c r="E10">
        <f>VLOOKUP(D10,[1]Доставка!A$2:B$100,2,0)</f>
        <v>300</v>
      </c>
      <c r="F10" s="2">
        <f t="shared" si="0"/>
        <v>30307</v>
      </c>
    </row>
    <row r="11" spans="1:14" x14ac:dyDescent="0.25">
      <c r="A11" t="s">
        <v>13</v>
      </c>
      <c r="B11" t="str">
        <f>VLOOKUP(A11,[1]Клиенты!A$2:B$1000,2,0)</f>
        <v>Зеленоград</v>
      </c>
      <c r="C11" s="2">
        <v>30008</v>
      </c>
      <c r="D11" t="s">
        <v>8</v>
      </c>
      <c r="E11">
        <f>VLOOKUP(D11,[1]Доставка!A$2:B$100,2,0)</f>
        <v>640</v>
      </c>
      <c r="F11" s="2">
        <f t="shared" si="0"/>
        <v>30648</v>
      </c>
      <c r="H11" s="6" t="s">
        <v>31</v>
      </c>
      <c r="I11" s="6"/>
    </row>
    <row r="12" spans="1:14" x14ac:dyDescent="0.25">
      <c r="A12" t="s">
        <v>6</v>
      </c>
      <c r="B12" t="str">
        <f>VLOOKUP(A12,[1]Клиенты!A$2:B$1000,2,0)</f>
        <v>Москва</v>
      </c>
      <c r="C12" s="2">
        <v>30009</v>
      </c>
      <c r="D12" t="s">
        <v>7</v>
      </c>
      <c r="E12">
        <f>VLOOKUP(D12,[1]Доставка!A$2:B$100,2,0)</f>
        <v>1200</v>
      </c>
      <c r="F12" s="2">
        <f t="shared" si="0"/>
        <v>31209</v>
      </c>
      <c r="H12" s="3" t="s">
        <v>29</v>
      </c>
      <c r="I12" s="3" t="s">
        <v>26</v>
      </c>
    </row>
    <row r="13" spans="1:14" x14ac:dyDescent="0.25">
      <c r="A13" t="s">
        <v>22</v>
      </c>
      <c r="B13" t="str">
        <f>VLOOKUP(A13,[1]Клиенты!A$2:B$1000,2,0)</f>
        <v>Солнечногорск</v>
      </c>
      <c r="C13" s="2">
        <v>30010</v>
      </c>
      <c r="D13" t="s">
        <v>8</v>
      </c>
      <c r="E13">
        <f>VLOOKUP(D13,[1]Доставка!A$2:B$100,2,0)</f>
        <v>640</v>
      </c>
      <c r="F13" s="2">
        <f t="shared" si="0"/>
        <v>30650</v>
      </c>
      <c r="H13" s="3" t="s">
        <v>24</v>
      </c>
      <c r="I13" t="s">
        <v>10</v>
      </c>
      <c r="J13" t="s">
        <v>6</v>
      </c>
      <c r="K13" t="s">
        <v>12</v>
      </c>
      <c r="L13" t="s">
        <v>13</v>
      </c>
      <c r="M13" t="s">
        <v>22</v>
      </c>
      <c r="N13" t="s">
        <v>25</v>
      </c>
    </row>
    <row r="14" spans="1:14" x14ac:dyDescent="0.25">
      <c r="A14" t="s">
        <v>10</v>
      </c>
      <c r="B14" t="str">
        <f>VLOOKUP(A14,[1]Клиенты!A$2:B$1000,2,0)</f>
        <v>Истра</v>
      </c>
      <c r="C14" s="2">
        <v>30011</v>
      </c>
      <c r="D14" t="s">
        <v>7</v>
      </c>
      <c r="E14">
        <f>VLOOKUP(D14,[1]Доставка!A$2:B$100,2,0)</f>
        <v>1200</v>
      </c>
      <c r="F14" s="2">
        <f t="shared" si="0"/>
        <v>31211</v>
      </c>
      <c r="H14" s="4" t="s">
        <v>7</v>
      </c>
      <c r="I14" s="5">
        <v>2400</v>
      </c>
      <c r="J14" s="5">
        <v>2400</v>
      </c>
      <c r="K14" s="5"/>
      <c r="L14" s="5"/>
      <c r="M14" s="5">
        <v>1200</v>
      </c>
      <c r="N14" s="5">
        <v>6000</v>
      </c>
    </row>
    <row r="15" spans="1:14" x14ac:dyDescent="0.25">
      <c r="A15" t="s">
        <v>13</v>
      </c>
      <c r="B15" t="str">
        <f>VLOOKUP(A15,[1]Клиенты!A$2:B$1000,2,0)</f>
        <v>Зеленоград</v>
      </c>
      <c r="C15" s="2">
        <v>30012</v>
      </c>
      <c r="D15" t="s">
        <v>15</v>
      </c>
      <c r="E15">
        <f>VLOOKUP(D15,[1]Доставка!A$2:B$100,2,0)</f>
        <v>350</v>
      </c>
      <c r="F15" s="2">
        <f t="shared" si="0"/>
        <v>30362</v>
      </c>
      <c r="H15" s="4" t="s">
        <v>8</v>
      </c>
      <c r="I15" s="5">
        <v>640</v>
      </c>
      <c r="J15" s="5">
        <v>640</v>
      </c>
      <c r="K15" s="5">
        <v>640</v>
      </c>
      <c r="L15" s="5">
        <v>640</v>
      </c>
      <c r="M15" s="5">
        <v>640</v>
      </c>
      <c r="N15" s="5">
        <v>3200</v>
      </c>
    </row>
    <row r="16" spans="1:14" x14ac:dyDescent="0.25">
      <c r="A16" t="s">
        <v>10</v>
      </c>
      <c r="B16" t="str">
        <f>VLOOKUP(A16,[1]Клиенты!A$2:B$1000,2,0)</f>
        <v>Истра</v>
      </c>
      <c r="C16" s="2">
        <v>30013</v>
      </c>
      <c r="D16" t="s">
        <v>7</v>
      </c>
      <c r="E16">
        <f>VLOOKUP(D16,[1]Доставка!A$2:B$100,2,0)</f>
        <v>1200</v>
      </c>
      <c r="F16" s="2">
        <f t="shared" si="0"/>
        <v>31213</v>
      </c>
      <c r="H16" s="4" t="s">
        <v>9</v>
      </c>
      <c r="I16" s="5">
        <v>300</v>
      </c>
      <c r="J16" s="5">
        <v>300</v>
      </c>
      <c r="K16" s="5"/>
      <c r="L16" s="5">
        <v>300</v>
      </c>
      <c r="M16" s="5">
        <v>300</v>
      </c>
      <c r="N16" s="5">
        <v>1200</v>
      </c>
    </row>
    <row r="17" spans="1:14" x14ac:dyDescent="0.25">
      <c r="A17" t="s">
        <v>22</v>
      </c>
      <c r="B17" t="str">
        <f>VLOOKUP(A17,[1]Клиенты!A$2:B$1000,2,0)</f>
        <v>Солнечногорск</v>
      </c>
      <c r="C17" s="2">
        <v>30014</v>
      </c>
      <c r="D17" t="s">
        <v>9</v>
      </c>
      <c r="E17">
        <f>VLOOKUP(D17,[1]Доставка!A$2:B$100,2,0)</f>
        <v>300</v>
      </c>
      <c r="F17" s="2">
        <f t="shared" si="0"/>
        <v>30314</v>
      </c>
      <c r="H17" s="4" t="s">
        <v>15</v>
      </c>
      <c r="I17" s="5"/>
      <c r="J17" s="5"/>
      <c r="K17" s="5"/>
      <c r="L17" s="5">
        <v>350</v>
      </c>
      <c r="M17" s="5"/>
      <c r="N17" s="5">
        <v>350</v>
      </c>
    </row>
    <row r="18" spans="1:14" x14ac:dyDescent="0.25">
      <c r="A18" t="s">
        <v>11</v>
      </c>
      <c r="F18" s="2">
        <f>SUBTOTAL(109,Заказы[Итого к оплате])</f>
        <v>460855</v>
      </c>
      <c r="H18" s="4" t="s">
        <v>25</v>
      </c>
      <c r="I18" s="5">
        <v>3340</v>
      </c>
      <c r="J18" s="5">
        <v>3340</v>
      </c>
      <c r="K18" s="5">
        <v>640</v>
      </c>
      <c r="L18" s="5">
        <v>1290</v>
      </c>
      <c r="M18" s="5">
        <v>2140</v>
      </c>
      <c r="N18" s="5">
        <v>10750</v>
      </c>
    </row>
    <row r="19" spans="1:14" x14ac:dyDescent="0.25">
      <c r="H19" s="6" t="s">
        <v>32</v>
      </c>
      <c r="I19" s="6"/>
    </row>
    <row r="20" spans="1:14" x14ac:dyDescent="0.25">
      <c r="H20" s="3" t="s">
        <v>24</v>
      </c>
      <c r="I20" t="s">
        <v>29</v>
      </c>
    </row>
    <row r="21" spans="1:14" x14ac:dyDescent="0.25">
      <c r="H21" s="4" t="s">
        <v>7</v>
      </c>
      <c r="I21" s="5">
        <v>6000</v>
      </c>
    </row>
    <row r="22" spans="1:14" x14ac:dyDescent="0.25">
      <c r="H22" s="4" t="s">
        <v>8</v>
      </c>
      <c r="I22" s="5">
        <v>3200</v>
      </c>
    </row>
    <row r="23" spans="1:14" x14ac:dyDescent="0.25">
      <c r="A23" s="3" t="s">
        <v>24</v>
      </c>
      <c r="B23" t="s">
        <v>28</v>
      </c>
      <c r="C23" t="s">
        <v>29</v>
      </c>
      <c r="D23" t="s">
        <v>27</v>
      </c>
      <c r="H23" s="4" t="s">
        <v>9</v>
      </c>
      <c r="I23" s="5">
        <v>1200</v>
      </c>
    </row>
    <row r="24" spans="1:14" x14ac:dyDescent="0.25">
      <c r="A24" s="4" t="s">
        <v>20</v>
      </c>
      <c r="B24" s="5">
        <v>90022</v>
      </c>
      <c r="C24" s="5">
        <v>1290</v>
      </c>
      <c r="D24" s="5">
        <v>91312</v>
      </c>
      <c r="H24" s="4" t="s">
        <v>15</v>
      </c>
      <c r="I24" s="5">
        <v>350</v>
      </c>
    </row>
    <row r="25" spans="1:14" x14ac:dyDescent="0.25">
      <c r="A25" s="4" t="s">
        <v>21</v>
      </c>
      <c r="B25" s="5">
        <v>120034</v>
      </c>
      <c r="C25" s="5">
        <v>3340</v>
      </c>
      <c r="D25" s="5">
        <v>123374</v>
      </c>
      <c r="H25" s="4" t="s">
        <v>25</v>
      </c>
      <c r="I25" s="5">
        <v>10750</v>
      </c>
    </row>
    <row r="26" spans="1:14" x14ac:dyDescent="0.25">
      <c r="A26" s="4" t="s">
        <v>18</v>
      </c>
      <c r="B26" s="5">
        <v>120019</v>
      </c>
      <c r="C26" s="5">
        <v>3340</v>
      </c>
      <c r="D26" s="5">
        <v>123359</v>
      </c>
    </row>
    <row r="27" spans="1:14" x14ac:dyDescent="0.25">
      <c r="A27" s="4" t="s">
        <v>23</v>
      </c>
      <c r="B27" s="5">
        <v>90029</v>
      </c>
      <c r="C27" s="5">
        <v>2140</v>
      </c>
      <c r="D27" s="5">
        <v>92169</v>
      </c>
    </row>
    <row r="28" spans="1:14" x14ac:dyDescent="0.25">
      <c r="A28" s="4" t="s">
        <v>19</v>
      </c>
      <c r="B28" s="5">
        <v>30001</v>
      </c>
      <c r="C28" s="5">
        <v>640</v>
      </c>
      <c r="D28" s="5">
        <v>30641</v>
      </c>
    </row>
    <row r="29" spans="1:14" x14ac:dyDescent="0.25">
      <c r="A29" s="4" t="s">
        <v>25</v>
      </c>
      <c r="B29" s="5">
        <v>450105</v>
      </c>
      <c r="C29" s="5">
        <v>10750</v>
      </c>
      <c r="D29" s="5">
        <v>460855</v>
      </c>
    </row>
  </sheetData>
  <mergeCells count="3">
    <mergeCell ref="H2:I2"/>
    <mergeCell ref="H11:I11"/>
    <mergeCell ref="H19:I19"/>
  </mergeCell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0F8F-2ED0-4E85-B047-23953F2019FF}">
  <dimension ref="A1:B6"/>
  <sheetViews>
    <sheetView zoomScale="145" zoomScaleNormal="145" workbookViewId="0">
      <selection activeCell="A3" sqref="A3"/>
    </sheetView>
  </sheetViews>
  <sheetFormatPr defaultRowHeight="15" x14ac:dyDescent="0.25"/>
  <cols>
    <col min="1" max="1" width="33" customWidth="1"/>
    <col min="2" max="2" width="23.28515625" customWidth="1"/>
  </cols>
  <sheetData>
    <row r="1" spans="1:2" x14ac:dyDescent="0.25">
      <c r="A1" t="s">
        <v>14</v>
      </c>
      <c r="B1" t="s">
        <v>4</v>
      </c>
    </row>
    <row r="2" spans="1:2" x14ac:dyDescent="0.25">
      <c r="A2" t="s">
        <v>9</v>
      </c>
      <c r="B2">
        <v>300</v>
      </c>
    </row>
    <row r="3" spans="1:2" x14ac:dyDescent="0.25">
      <c r="A3" t="s">
        <v>15</v>
      </c>
      <c r="B3">
        <v>350</v>
      </c>
    </row>
    <row r="4" spans="1:2" x14ac:dyDescent="0.25">
      <c r="A4" t="s">
        <v>8</v>
      </c>
      <c r="B4">
        <v>640</v>
      </c>
    </row>
    <row r="5" spans="1:2" x14ac:dyDescent="0.25">
      <c r="A5" t="s">
        <v>16</v>
      </c>
      <c r="B5">
        <v>0</v>
      </c>
    </row>
    <row r="6" spans="1:2" x14ac:dyDescent="0.25">
      <c r="A6" t="s">
        <v>7</v>
      </c>
      <c r="B6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15AE-BD3D-419B-9A99-AF9DA007D343}">
  <dimension ref="A1:B6"/>
  <sheetViews>
    <sheetView zoomScale="145" zoomScaleNormal="145" workbookViewId="0">
      <selection activeCell="B2" sqref="B2:B6"/>
    </sheetView>
  </sheetViews>
  <sheetFormatPr defaultRowHeight="15" x14ac:dyDescent="0.25"/>
  <cols>
    <col min="1" max="1" width="23.42578125" customWidth="1"/>
    <col min="2" max="2" width="26.85546875" customWidth="1"/>
  </cols>
  <sheetData>
    <row r="1" spans="1:2" x14ac:dyDescent="0.25">
      <c r="A1" t="s">
        <v>17</v>
      </c>
      <c r="B1" t="s">
        <v>1</v>
      </c>
    </row>
    <row r="2" spans="1:2" x14ac:dyDescent="0.25">
      <c r="A2" t="s">
        <v>6</v>
      </c>
      <c r="B2" t="s">
        <v>18</v>
      </c>
    </row>
    <row r="3" spans="1:2" x14ac:dyDescent="0.25">
      <c r="A3" t="s">
        <v>12</v>
      </c>
      <c r="B3" t="s">
        <v>19</v>
      </c>
    </row>
    <row r="4" spans="1:2" x14ac:dyDescent="0.25">
      <c r="A4" t="s">
        <v>13</v>
      </c>
      <c r="B4" t="s">
        <v>20</v>
      </c>
    </row>
    <row r="5" spans="1:2" x14ac:dyDescent="0.25">
      <c r="A5" t="s">
        <v>10</v>
      </c>
      <c r="B5" t="s">
        <v>21</v>
      </c>
    </row>
    <row r="6" spans="1:2" x14ac:dyDescent="0.25">
      <c r="A6" t="s">
        <v>22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Доставка</vt:lpstr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2023-04-10T11:11:27Z</dcterms:created>
  <dcterms:modified xsi:type="dcterms:W3CDTF">2023-04-10T13:22:18Z</dcterms:modified>
</cp:coreProperties>
</file>