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S\Desktop\"/>
    </mc:Choice>
  </mc:AlternateContent>
  <xr:revisionPtr revIDLastSave="0" documentId="13_ncr:1_{320B2696-026A-4EB3-BBDD-50D38486B16F}" xr6:coauthVersionLast="47" xr6:coauthVersionMax="47" xr10:uidLastSave="{00000000-0000-0000-0000-000000000000}"/>
  <bookViews>
    <workbookView xWindow="-120" yWindow="-120" windowWidth="29040" windowHeight="15840" xr2:uid="{03F81A7A-6480-4A88-BE2A-56058E345C22}"/>
  </bookViews>
  <sheets>
    <sheet name="Таблица" sheetId="1" r:id="rId1"/>
    <sheet name="Описание задания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M22" i="1"/>
  <c r="M26" i="1"/>
  <c r="L22" i="1"/>
  <c r="L26" i="1"/>
  <c r="M20" i="1"/>
  <c r="L20" i="1"/>
  <c r="K22" i="1"/>
  <c r="K26" i="1"/>
  <c r="K20" i="1"/>
  <c r="M14" i="1"/>
  <c r="M18" i="1"/>
  <c r="M12" i="1"/>
  <c r="L14" i="1"/>
  <c r="L18" i="1"/>
  <c r="L12" i="1"/>
  <c r="K14" i="1"/>
  <c r="K18" i="1"/>
  <c r="K12" i="1"/>
  <c r="I25" i="1"/>
  <c r="I27" i="1" s="1"/>
  <c r="G16" i="1"/>
  <c r="H16" i="1"/>
  <c r="I16" i="1"/>
  <c r="J16" i="1"/>
  <c r="F16" i="1"/>
  <c r="E16" i="1"/>
  <c r="M16" i="1" s="1"/>
  <c r="F23" i="1"/>
  <c r="G23" i="1"/>
  <c r="H23" i="1"/>
  <c r="M23" i="1" s="1"/>
  <c r="I23" i="1"/>
  <c r="J23" i="1"/>
  <c r="E23" i="1"/>
  <c r="L23" i="1" s="1"/>
  <c r="F15" i="1"/>
  <c r="M15" i="1" s="1"/>
  <c r="G15" i="1"/>
  <c r="H15" i="1"/>
  <c r="I15" i="1"/>
  <c r="J15" i="1"/>
  <c r="E15" i="1"/>
  <c r="F8" i="1"/>
  <c r="G8" i="1"/>
  <c r="H8" i="1"/>
  <c r="I8" i="1"/>
  <c r="J8" i="1"/>
  <c r="E8" i="1"/>
  <c r="F7" i="1"/>
  <c r="G7" i="1"/>
  <c r="H7" i="1"/>
  <c r="I7" i="1"/>
  <c r="J7" i="1"/>
  <c r="E7" i="1"/>
  <c r="E24" i="1"/>
  <c r="M24" i="1" s="1"/>
  <c r="F24" i="1"/>
  <c r="G24" i="1"/>
  <c r="H24" i="1"/>
  <c r="I24" i="1"/>
  <c r="J24" i="1"/>
  <c r="J21" i="1"/>
  <c r="H21" i="1"/>
  <c r="H25" i="1" s="1"/>
  <c r="H27" i="1" s="1"/>
  <c r="I21" i="1"/>
  <c r="G21" i="1"/>
  <c r="G25" i="1" s="1"/>
  <c r="G27" i="1" s="1"/>
  <c r="F21" i="1"/>
  <c r="F25" i="1" s="1"/>
  <c r="F27" i="1" s="1"/>
  <c r="E21" i="1"/>
  <c r="E25" i="1" s="1"/>
  <c r="F28" i="1"/>
  <c r="G28" i="1"/>
  <c r="H28" i="1"/>
  <c r="I28" i="1"/>
  <c r="J28" i="1"/>
  <c r="E28" i="1"/>
  <c r="M28" i="1" s="1"/>
  <c r="E27" i="1" l="1"/>
  <c r="K16" i="1"/>
  <c r="L16" i="1"/>
  <c r="K24" i="1"/>
  <c r="L28" i="1"/>
  <c r="L24" i="1"/>
  <c r="K28" i="1"/>
  <c r="M21" i="1"/>
  <c r="K21" i="1"/>
  <c r="L21" i="1"/>
  <c r="K15" i="1"/>
  <c r="L15" i="1"/>
  <c r="K23" i="1"/>
  <c r="J25" i="1"/>
  <c r="J27" i="1" s="1"/>
  <c r="L6" i="1"/>
  <c r="L7" i="1"/>
  <c r="L10" i="1"/>
  <c r="L4" i="1"/>
  <c r="F5" i="1"/>
  <c r="G5" i="1"/>
  <c r="H5" i="1"/>
  <c r="I5" i="1"/>
  <c r="J5" i="1"/>
  <c r="L27" i="1" l="1"/>
  <c r="K27" i="1"/>
  <c r="M27" i="1"/>
  <c r="K25" i="1"/>
  <c r="L25" i="1"/>
  <c r="M25" i="1"/>
  <c r="M6" i="1"/>
  <c r="M7" i="1"/>
  <c r="M10" i="1"/>
  <c r="M4" i="1"/>
  <c r="J13" i="1"/>
  <c r="J17" i="1" s="1"/>
  <c r="J19" i="1" s="1"/>
  <c r="E13" i="1"/>
  <c r="H13" i="1"/>
  <c r="H17" i="1" s="1"/>
  <c r="H19" i="1" s="1"/>
  <c r="I13" i="1"/>
  <c r="I17" i="1" s="1"/>
  <c r="I19" i="1" s="1"/>
  <c r="G13" i="1"/>
  <c r="G17" i="1" s="1"/>
  <c r="G19" i="1" s="1"/>
  <c r="F13" i="1"/>
  <c r="F17" i="1" s="1"/>
  <c r="F19" i="1" s="1"/>
  <c r="F29" i="1" l="1"/>
  <c r="J29" i="1"/>
  <c r="I29" i="1"/>
  <c r="E17" i="1"/>
  <c r="M13" i="1"/>
  <c r="L13" i="1"/>
  <c r="K13" i="1"/>
  <c r="G29" i="1"/>
  <c r="H29" i="1"/>
  <c r="K10" i="1"/>
  <c r="E5" i="1"/>
  <c r="K6" i="1"/>
  <c r="K7" i="1"/>
  <c r="K4" i="1"/>
  <c r="G9" i="1"/>
  <c r="G11" i="1" s="1"/>
  <c r="G30" i="1" s="1"/>
  <c r="J9" i="1"/>
  <c r="J11" i="1" s="1"/>
  <c r="J30" i="1" s="1"/>
  <c r="I9" i="1"/>
  <c r="I11" i="1" s="1"/>
  <c r="I30" i="1" s="1"/>
  <c r="H9" i="1"/>
  <c r="H11" i="1" s="1"/>
  <c r="H30" i="1" s="1"/>
  <c r="F9" i="1"/>
  <c r="F11" i="1" s="1"/>
  <c r="F30" i="1" s="1"/>
  <c r="M8" i="1"/>
  <c r="K8" i="1"/>
  <c r="L8" i="1"/>
  <c r="E19" i="1" l="1"/>
  <c r="M17" i="1"/>
  <c r="L17" i="1"/>
  <c r="K17" i="1"/>
  <c r="L5" i="1"/>
  <c r="E29" i="1"/>
  <c r="E9" i="1"/>
  <c r="K5" i="1"/>
  <c r="M5" i="1"/>
  <c r="M29" i="1" l="1"/>
  <c r="K29" i="1"/>
  <c r="L29" i="1"/>
  <c r="M9" i="1"/>
  <c r="E11" i="1"/>
  <c r="M19" i="1"/>
  <c r="L19" i="1"/>
  <c r="K19" i="1"/>
  <c r="K9" i="1"/>
  <c r="L9" i="1"/>
  <c r="L11" i="1" l="1"/>
  <c r="K11" i="1"/>
  <c r="M11" i="1"/>
  <c r="E30" i="1"/>
  <c r="K30" i="1" l="1"/>
  <c r="L30" i="1"/>
  <c r="M30" i="1"/>
</calcChain>
</file>

<file path=xl/sharedStrings.xml><?xml version="1.0" encoding="utf-8"?>
<sst xmlns="http://schemas.openxmlformats.org/spreadsheetml/2006/main" count="94" uniqueCount="50">
  <si>
    <t>Иванов</t>
  </si>
  <si>
    <t>Оклад</t>
  </si>
  <si>
    <t>Премия</t>
  </si>
  <si>
    <t>Брак</t>
  </si>
  <si>
    <t>Питание</t>
  </si>
  <si>
    <t>Транспорт</t>
  </si>
  <si>
    <t>Петров</t>
  </si>
  <si>
    <t>Зима</t>
  </si>
  <si>
    <t>Весна</t>
  </si>
  <si>
    <t>Лето</t>
  </si>
  <si>
    <t>Осень</t>
  </si>
  <si>
    <t>Премия (процент от оклада)</t>
  </si>
  <si>
    <t>Компенсация питания</t>
  </si>
  <si>
    <t>Компенсация транспорта</t>
  </si>
  <si>
    <t>Удержано за брак</t>
  </si>
  <si>
    <t>Начислено</t>
  </si>
  <si>
    <t>Итого по сотруднику</t>
  </si>
  <si>
    <t>Тип транзакции</t>
  </si>
  <si>
    <t>Итого по позиции</t>
  </si>
  <si>
    <t>Среднее</t>
  </si>
  <si>
    <t>Сотрудники</t>
  </si>
  <si>
    <t>Сидоров</t>
  </si>
  <si>
    <t>Максимальное</t>
  </si>
  <si>
    <t>Итого оклад сотрудникам</t>
  </si>
  <si>
    <t>Итого премия сотрудникам</t>
  </si>
  <si>
    <t>Итого выплаты сотрудникам</t>
  </si>
  <si>
    <t>Итого</t>
  </si>
  <si>
    <t>Взаиморасчеты с сотрудниками предприятия</t>
  </si>
  <si>
    <t>1. Расчитайте премию на основе оклада и показателя процента премии в текущий сезон.</t>
  </si>
  <si>
    <t>2. Предприятие компенсирует сотрудникам фиксированные суммы на питание и транспортные расходы. При расчетах нужно вычесть из текущих показателей сумму компенсации. Если компенсация больше потраченной суммы, излишек сгорает.</t>
  </si>
  <si>
    <t>3. Вычислите суммы начислений, удержаний, итоговой суммы по сотрудникам.</t>
  </si>
  <si>
    <t>4. Вычислите все данные по сотрудникам организации.</t>
  </si>
  <si>
    <t>5. Вычислите в правой части таблицы итоговые, средние и максимальные значения.</t>
  </si>
  <si>
    <r>
      <t xml:space="preserve">6. Сформируйте по любому сотруднику за произвольный месяц строку по шаблону: </t>
    </r>
    <r>
      <rPr>
        <sz val="11"/>
        <color rgb="FFFF0000"/>
        <rFont val="Calibri"/>
        <family val="2"/>
        <charset val="204"/>
        <scheme val="minor"/>
      </rPr>
      <t>"Иванов март22. Оклад: 20000. Премия: 3000. Брак: 150. Итого: 22850."</t>
    </r>
  </si>
  <si>
    <t>№</t>
  </si>
  <si>
    <t xml:space="preserve">7.* С помощью ВПР получите значение по №3 за февраль. </t>
  </si>
  <si>
    <t>8.* С помощью ВПР получите значение по №18 за июнь</t>
  </si>
  <si>
    <t>транспорт</t>
  </si>
  <si>
    <t>питание</t>
  </si>
  <si>
    <t>6 пункт контатенация</t>
  </si>
  <si>
    <t xml:space="preserve">С помощью ВПР получите значение по №3 за февраль. </t>
  </si>
  <si>
    <t>С помощью ВПР получите значение по №18 за июнь</t>
  </si>
  <si>
    <t>`=ВПР(B1;B4:J24;9)</t>
  </si>
  <si>
    <t>`=ВПР(B1;B4:G24;5)</t>
  </si>
  <si>
    <r>
      <t xml:space="preserve">ВПР 7             </t>
    </r>
    <r>
      <rPr>
        <sz val="11"/>
        <color rgb="FFFF0000"/>
        <rFont val="Calibri"/>
        <family val="2"/>
        <charset val="204"/>
        <scheme val="minor"/>
      </rPr>
      <t xml:space="preserve">  200</t>
    </r>
  </si>
  <si>
    <r>
      <t xml:space="preserve">ВПР 8            </t>
    </r>
    <r>
      <rPr>
        <sz val="11"/>
        <color rgb="FFFF0000"/>
        <rFont val="Calibri"/>
        <family val="2"/>
        <charset val="204"/>
        <scheme val="minor"/>
      </rPr>
      <t xml:space="preserve"> 3000</t>
    </r>
  </si>
  <si>
    <t>Иванов март22. Оклад: 20000. Премия: 3000. Брак: 150. Итого: 22850.</t>
  </si>
  <si>
    <t xml:space="preserve"> </t>
  </si>
  <si>
    <t>Иванов март22</t>
  </si>
  <si>
    <t>`=СЦЕП(D43;"."&amp;" ";D20;": ";E4;". "&amp;D21;": ";J21;". ";D22;": ";G22;".";D41;": "&amp;D42;".")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</si>
</sst>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\ &quot;₽&quot;"/>
    <numFmt numFmtId="166" formatCode="[$-419]mmmm\ yyyy;@"/>
  </numFmts>
  <fonts count="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9" fontId="0" fillId="0" borderId="0" xfId="0" applyNumberFormat="1"/>
    <xf numFmtId="0" fontId="0" fillId="3" borderId="5" xfId="0" applyFill="1" applyBorder="1"/>
    <xf numFmtId="0" fontId="0" fillId="4" borderId="5" xfId="0" applyFill="1" applyBorder="1"/>
    <xf numFmtId="0" fontId="3" fillId="6" borderId="11" xfId="0" applyFont="1" applyFill="1" applyBorder="1"/>
    <xf numFmtId="0" fontId="3" fillId="6" borderId="12" xfId="0" applyFont="1" applyFill="1" applyBorder="1"/>
    <xf numFmtId="17" fontId="3" fillId="6" borderId="13" xfId="0" applyNumberFormat="1" applyFont="1" applyFill="1" applyBorder="1"/>
    <xf numFmtId="0" fontId="0" fillId="3" borderId="15" xfId="0" applyFill="1" applyBorder="1"/>
    <xf numFmtId="0" fontId="0" fillId="5" borderId="17" xfId="0" applyFill="1" applyBorder="1"/>
    <xf numFmtId="0" fontId="0" fillId="5" borderId="22" xfId="0" applyFill="1" applyBorder="1"/>
    <xf numFmtId="0" fontId="0" fillId="8" borderId="5" xfId="0" applyFill="1" applyBorder="1"/>
    <xf numFmtId="0" fontId="0" fillId="8" borderId="15" xfId="0" applyFill="1" applyBorder="1"/>
    <xf numFmtId="0" fontId="0" fillId="8" borderId="17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4" xfId="0" applyBorder="1"/>
    <xf numFmtId="0" fontId="0" fillId="3" borderId="6" xfId="0" applyFill="1" applyBorder="1"/>
    <xf numFmtId="0" fontId="0" fillId="3" borderId="2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8" borderId="14" xfId="0" applyFont="1" applyFill="1" applyBorder="1" applyAlignment="1">
      <alignment horizontal="center" vertical="center" textRotation="90"/>
    </xf>
    <xf numFmtId="0" fontId="2" fillId="8" borderId="19" xfId="0" applyFont="1" applyFill="1" applyBorder="1" applyAlignment="1">
      <alignment horizontal="center" vertical="center" textRotation="90"/>
    </xf>
    <xf numFmtId="0" fontId="2" fillId="8" borderId="24" xfId="0" applyFont="1" applyFill="1" applyBorder="1" applyAlignment="1">
      <alignment horizontal="center" vertical="center" textRotation="90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3" borderId="15" xfId="0" applyNumberFormat="1" applyFill="1" applyBorder="1"/>
    <xf numFmtId="165" fontId="0" fillId="3" borderId="16" xfId="0" applyNumberFormat="1" applyFill="1" applyBorder="1"/>
    <xf numFmtId="165" fontId="0" fillId="7" borderId="10" xfId="0" applyNumberFormat="1" applyFill="1" applyBorder="1"/>
    <xf numFmtId="165" fontId="0" fillId="7" borderId="7" xfId="0" applyNumberFormat="1" applyFill="1" applyBorder="1"/>
    <xf numFmtId="165" fontId="0" fillId="3" borderId="5" xfId="0" applyNumberFormat="1" applyFill="1" applyBorder="1"/>
    <xf numFmtId="165" fontId="0" fillId="3" borderId="6" xfId="0" applyNumberFormat="1" applyFill="1" applyBorder="1"/>
    <xf numFmtId="165" fontId="0" fillId="4" borderId="5" xfId="0" applyNumberFormat="1" applyFill="1" applyBorder="1"/>
    <xf numFmtId="165" fontId="0" fillId="5" borderId="17" xfId="0" applyNumberFormat="1" applyFill="1" applyBorder="1"/>
    <xf numFmtId="165" fontId="0" fillId="5" borderId="22" xfId="0" applyNumberFormat="1" applyFill="1" applyBorder="1"/>
    <xf numFmtId="165" fontId="0" fillId="8" borderId="15" xfId="0" applyNumberFormat="1" applyFill="1" applyBorder="1"/>
    <xf numFmtId="165" fontId="0" fillId="8" borderId="5" xfId="0" applyNumberFormat="1" applyFill="1" applyBorder="1"/>
    <xf numFmtId="165" fontId="0" fillId="8" borderId="17" xfId="0" applyNumberFormat="1" applyFill="1" applyBorder="1"/>
    <xf numFmtId="0" fontId="1" fillId="0" borderId="0" xfId="0" applyFont="1"/>
    <xf numFmtId="0" fontId="1" fillId="0" borderId="0" xfId="0" applyNumberFormat="1" applyFont="1"/>
    <xf numFmtId="166" fontId="0" fillId="0" borderId="0" xfId="0" applyNumberFormat="1" applyAlignment="1" applyProtection="1">
      <alignment horizontal="center"/>
      <protection locked="0"/>
    </xf>
    <xf numFmtId="17" fontId="3" fillId="6" borderId="31" xfId="0" applyNumberFormat="1" applyFont="1" applyFill="1" applyBorder="1"/>
    <xf numFmtId="165" fontId="0" fillId="4" borderId="6" xfId="0" applyNumberFormat="1" applyFill="1" applyBorder="1"/>
    <xf numFmtId="165" fontId="0" fillId="5" borderId="32" xfId="0" applyNumberFormat="1" applyFill="1" applyBorder="1"/>
    <xf numFmtId="165" fontId="0" fillId="7" borderId="33" xfId="0" applyNumberFormat="1" applyFill="1" applyBorder="1"/>
    <xf numFmtId="165" fontId="0" fillId="7" borderId="34" xfId="0" applyNumberFormat="1" applyFill="1" applyBorder="1"/>
    <xf numFmtId="165" fontId="0" fillId="7" borderId="5" xfId="0" applyNumberFormat="1" applyFill="1" applyBorder="1"/>
    <xf numFmtId="0" fontId="3" fillId="7" borderId="14" xfId="0" applyFont="1" applyFill="1" applyBorder="1"/>
    <xf numFmtId="0" fontId="3" fillId="7" borderId="15" xfId="0" applyFont="1" applyFill="1" applyBorder="1"/>
    <xf numFmtId="0" fontId="3" fillId="7" borderId="18" xfId="0" applyFont="1" applyFill="1" applyBorder="1"/>
    <xf numFmtId="165" fontId="0" fillId="7" borderId="19" xfId="0" applyNumberFormat="1" applyFill="1" applyBorder="1"/>
    <xf numFmtId="165" fontId="0" fillId="7" borderId="20" xfId="0" applyNumberFormat="1" applyFill="1" applyBorder="1"/>
    <xf numFmtId="165" fontId="0" fillId="7" borderId="24" xfId="0" applyNumberFormat="1" applyFill="1" applyBorder="1"/>
    <xf numFmtId="165" fontId="0" fillId="7" borderId="17" xfId="0" applyNumberFormat="1" applyFill="1" applyBorder="1"/>
    <xf numFmtId="165" fontId="0" fillId="7" borderId="21" xfId="0" applyNumberFormat="1" applyFill="1" applyBorder="1"/>
    <xf numFmtId="165" fontId="0" fillId="7" borderId="35" xfId="0" applyNumberFormat="1" applyFill="1" applyBorder="1"/>
    <xf numFmtId="165" fontId="0" fillId="7" borderId="22" xfId="0" applyNumberFormat="1" applyFill="1" applyBorder="1"/>
    <xf numFmtId="165" fontId="0" fillId="7" borderId="36" xfId="0" applyNumberFormat="1" applyFill="1" applyBorder="1"/>
    <xf numFmtId="165" fontId="0" fillId="7" borderId="14" xfId="0" applyNumberFormat="1" applyFill="1" applyBorder="1"/>
    <xf numFmtId="165" fontId="0" fillId="7" borderId="15" xfId="0" applyNumberFormat="1" applyFill="1" applyBorder="1"/>
    <xf numFmtId="165" fontId="0" fillId="7" borderId="18" xfId="0" applyNumberFormat="1" applyFill="1" applyBorder="1"/>
    <xf numFmtId="165" fontId="0" fillId="5" borderId="23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ADA1E-F210-4982-9912-071F45F93306}">
  <dimension ref="B1:R48"/>
  <sheetViews>
    <sheetView tabSelected="1" workbookViewId="0"/>
  </sheetViews>
  <sheetFormatPr defaultRowHeight="15" x14ac:dyDescent="0.25"/>
  <cols>
    <col min="1" max="1" width="4.7109375" customWidth="1"/>
    <col min="2" max="2" width="5.5703125" customWidth="1"/>
    <col min="3" max="3" width="15.140625" customWidth="1"/>
    <col min="4" max="4" width="31" customWidth="1"/>
    <col min="5" max="10" width="17.7109375" customWidth="1"/>
    <col min="11" max="11" width="22.85546875" customWidth="1"/>
    <col min="12" max="12" width="14.140625" customWidth="1"/>
    <col min="13" max="13" width="19.140625" customWidth="1"/>
  </cols>
  <sheetData>
    <row r="1" spans="2:18" ht="19.5" thickBot="1" x14ac:dyDescent="0.35">
      <c r="B1">
        <v>18</v>
      </c>
      <c r="C1" s="32" t="s">
        <v>27</v>
      </c>
      <c r="D1" s="33"/>
      <c r="E1" s="34"/>
    </row>
    <row r="2" spans="2:18" ht="15" customHeight="1" thickBot="1" x14ac:dyDescent="0.3">
      <c r="E2" s="23" t="s">
        <v>7</v>
      </c>
      <c r="F2" s="23" t="s">
        <v>7</v>
      </c>
      <c r="G2" s="23" t="s">
        <v>8</v>
      </c>
      <c r="H2" s="23" t="s">
        <v>8</v>
      </c>
      <c r="I2" s="23" t="s">
        <v>8</v>
      </c>
      <c r="J2" s="23" t="s">
        <v>9</v>
      </c>
      <c r="O2" s="35" t="s">
        <v>11</v>
      </c>
      <c r="P2" s="36"/>
      <c r="Q2" s="36"/>
      <c r="R2" s="37"/>
    </row>
    <row r="3" spans="2:18" ht="19.5" thickBot="1" x14ac:dyDescent="0.35">
      <c r="B3" s="22" t="s">
        <v>34</v>
      </c>
      <c r="C3" s="4" t="s">
        <v>20</v>
      </c>
      <c r="D3" s="5" t="s">
        <v>17</v>
      </c>
      <c r="E3" s="6">
        <v>44562</v>
      </c>
      <c r="F3" s="6">
        <v>44593</v>
      </c>
      <c r="G3" s="6">
        <v>44621</v>
      </c>
      <c r="H3" s="6">
        <v>44652</v>
      </c>
      <c r="I3" s="6">
        <v>44682</v>
      </c>
      <c r="J3" s="57">
        <v>44713</v>
      </c>
      <c r="K3" s="63" t="s">
        <v>18</v>
      </c>
      <c r="L3" s="64" t="s">
        <v>19</v>
      </c>
      <c r="M3" s="65" t="s">
        <v>22</v>
      </c>
      <c r="O3" t="s">
        <v>7</v>
      </c>
      <c r="P3" t="s">
        <v>8</v>
      </c>
      <c r="Q3" t="s">
        <v>9</v>
      </c>
      <c r="R3" t="s">
        <v>10</v>
      </c>
    </row>
    <row r="4" spans="2:18" x14ac:dyDescent="0.25">
      <c r="B4" s="19">
        <v>1</v>
      </c>
      <c r="C4" s="13" t="s">
        <v>0</v>
      </c>
      <c r="D4" s="7" t="s">
        <v>1</v>
      </c>
      <c r="E4" s="42">
        <v>20000</v>
      </c>
      <c r="F4" s="42">
        <v>20000</v>
      </c>
      <c r="G4" s="42">
        <v>20000</v>
      </c>
      <c r="H4" s="42">
        <v>20000</v>
      </c>
      <c r="I4" s="42">
        <v>20000</v>
      </c>
      <c r="J4" s="43">
        <v>20000</v>
      </c>
      <c r="K4" s="66">
        <f>SUM(E4:J4)</f>
        <v>120000</v>
      </c>
      <c r="L4" s="62">
        <f>AVERAGE(E4:J4)</f>
        <v>20000</v>
      </c>
      <c r="M4" s="67">
        <f>MAX(E4:J4)</f>
        <v>20000</v>
      </c>
      <c r="O4" s="1">
        <v>0.1</v>
      </c>
      <c r="P4" s="1">
        <v>0.08</v>
      </c>
      <c r="Q4" s="1">
        <v>0.12</v>
      </c>
      <c r="R4" s="1">
        <v>0.06</v>
      </c>
    </row>
    <row r="5" spans="2:18" x14ac:dyDescent="0.25">
      <c r="B5" s="20">
        <v>2</v>
      </c>
      <c r="C5" s="14" t="s">
        <v>0</v>
      </c>
      <c r="D5" s="2" t="s">
        <v>2</v>
      </c>
      <c r="E5" s="46">
        <f>IF(E2&gt;=O3,O4*E4)</f>
        <v>2000</v>
      </c>
      <c r="F5" s="46">
        <f>IF(F2&gt;=O3,O4*F4)</f>
        <v>2000</v>
      </c>
      <c r="G5" s="46">
        <f>IF(G2=$P$3,$P4*G4)</f>
        <v>1600</v>
      </c>
      <c r="H5" s="46">
        <f t="shared" ref="H5:I5" si="0">IF(H2=$P$3,$P4*H4)</f>
        <v>1600</v>
      </c>
      <c r="I5" s="46">
        <f t="shared" si="0"/>
        <v>1600</v>
      </c>
      <c r="J5" s="47">
        <f>IF(J2&gt;=Q3,Q4*J4)</f>
        <v>2400</v>
      </c>
      <c r="K5" s="66">
        <f t="shared" ref="K5:K9" si="1">SUM(E5:J5)</f>
        <v>11200</v>
      </c>
      <c r="L5" s="62">
        <f t="shared" ref="L5:L10" si="2">AVERAGE(E5:J5)</f>
        <v>1866.6666666666667</v>
      </c>
      <c r="M5" s="67">
        <f t="shared" ref="M5:M10" si="3">MAX(E5:J5)</f>
        <v>2400</v>
      </c>
    </row>
    <row r="6" spans="2:18" ht="15.75" thickBot="1" x14ac:dyDescent="0.3">
      <c r="B6" s="20">
        <v>3</v>
      </c>
      <c r="C6" s="14" t="s">
        <v>0</v>
      </c>
      <c r="D6" s="2" t="s">
        <v>3</v>
      </c>
      <c r="E6" s="46">
        <v>800</v>
      </c>
      <c r="F6" s="46">
        <v>200</v>
      </c>
      <c r="G6" s="46">
        <v>150</v>
      </c>
      <c r="H6" s="46">
        <v>50</v>
      </c>
      <c r="I6" s="46">
        <v>75</v>
      </c>
      <c r="J6" s="47">
        <v>33</v>
      </c>
      <c r="K6" s="66">
        <f t="shared" si="1"/>
        <v>1308</v>
      </c>
      <c r="L6" s="62">
        <f t="shared" si="2"/>
        <v>218</v>
      </c>
      <c r="M6" s="67">
        <f t="shared" si="3"/>
        <v>800</v>
      </c>
    </row>
    <row r="7" spans="2:18" ht="15.75" thickBot="1" x14ac:dyDescent="0.3">
      <c r="B7" s="20">
        <v>4</v>
      </c>
      <c r="C7" s="14" t="s">
        <v>0</v>
      </c>
      <c r="D7" s="2" t="s">
        <v>4</v>
      </c>
      <c r="E7" s="46">
        <f>IF(E46&gt;=$O$8,E46-$O$8,0)</f>
        <v>500</v>
      </c>
      <c r="F7" s="46">
        <f t="shared" ref="F7:J7" si="4">IF(F46&gt;=$O$8,F46-$O$8,0)</f>
        <v>1000</v>
      </c>
      <c r="G7" s="46">
        <f t="shared" si="4"/>
        <v>1500</v>
      </c>
      <c r="H7" s="46">
        <f t="shared" si="4"/>
        <v>0</v>
      </c>
      <c r="I7" s="46">
        <f t="shared" si="4"/>
        <v>0</v>
      </c>
      <c r="J7" s="47">
        <f t="shared" si="4"/>
        <v>1200</v>
      </c>
      <c r="K7" s="66">
        <f t="shared" si="1"/>
        <v>4200</v>
      </c>
      <c r="L7" s="62">
        <f t="shared" si="2"/>
        <v>700</v>
      </c>
      <c r="M7" s="67">
        <f t="shared" si="3"/>
        <v>1500</v>
      </c>
      <c r="O7" s="38" t="s">
        <v>12</v>
      </c>
      <c r="P7" s="39"/>
      <c r="Q7" s="39"/>
      <c r="R7" s="40"/>
    </row>
    <row r="8" spans="2:18" x14ac:dyDescent="0.25">
      <c r="B8" s="20">
        <v>5</v>
      </c>
      <c r="C8" s="14" t="s">
        <v>0</v>
      </c>
      <c r="D8" s="2" t="s">
        <v>5</v>
      </c>
      <c r="E8" s="46">
        <f>IF(E33&gt;=$O$11,E33-$O$11,0)</f>
        <v>100</v>
      </c>
      <c r="F8" s="46">
        <f t="shared" ref="F8:J8" si="5">IF(F33&gt;=$O$11,F33-$O$11,0)</f>
        <v>0</v>
      </c>
      <c r="G8" s="46">
        <f t="shared" si="5"/>
        <v>200</v>
      </c>
      <c r="H8" s="46">
        <f t="shared" si="5"/>
        <v>50</v>
      </c>
      <c r="I8" s="46">
        <f t="shared" si="5"/>
        <v>0</v>
      </c>
      <c r="J8" s="47">
        <f t="shared" si="5"/>
        <v>300</v>
      </c>
      <c r="K8" s="66">
        <f t="shared" si="1"/>
        <v>650</v>
      </c>
      <c r="L8" s="62">
        <f t="shared" si="2"/>
        <v>108.33333333333333</v>
      </c>
      <c r="M8" s="67">
        <f t="shared" si="3"/>
        <v>300</v>
      </c>
      <c r="O8" s="41">
        <v>3000</v>
      </c>
      <c r="P8" s="41"/>
      <c r="Q8" s="41"/>
      <c r="R8" s="41"/>
    </row>
    <row r="9" spans="2:18" ht="15.75" thickBot="1" x14ac:dyDescent="0.3">
      <c r="B9" s="20">
        <v>6</v>
      </c>
      <c r="C9" s="14" t="s">
        <v>0</v>
      </c>
      <c r="D9" s="3" t="s">
        <v>15</v>
      </c>
      <c r="E9" s="48">
        <f>SUM(E4:E8)</f>
        <v>23400</v>
      </c>
      <c r="F9" s="48">
        <f t="shared" ref="F9:J9" si="6">SUM(F4:F8)</f>
        <v>23200</v>
      </c>
      <c r="G9" s="48">
        <f t="shared" si="6"/>
        <v>23450</v>
      </c>
      <c r="H9" s="48">
        <f t="shared" si="6"/>
        <v>21700</v>
      </c>
      <c r="I9" s="48">
        <f t="shared" si="6"/>
        <v>21675</v>
      </c>
      <c r="J9" s="58">
        <f t="shared" si="6"/>
        <v>23933</v>
      </c>
      <c r="K9" s="66">
        <f t="shared" si="1"/>
        <v>137358</v>
      </c>
      <c r="L9" s="62">
        <f t="shared" si="2"/>
        <v>22893</v>
      </c>
      <c r="M9" s="67">
        <f t="shared" si="3"/>
        <v>23933</v>
      </c>
    </row>
    <row r="10" spans="2:18" ht="15.75" thickBot="1" x14ac:dyDescent="0.3">
      <c r="B10" s="20">
        <v>7</v>
      </c>
      <c r="C10" s="14" t="s">
        <v>0</v>
      </c>
      <c r="D10" s="3" t="s">
        <v>14</v>
      </c>
      <c r="E10" s="46">
        <v>800</v>
      </c>
      <c r="F10" s="46">
        <v>200</v>
      </c>
      <c r="G10" s="46">
        <v>150</v>
      </c>
      <c r="H10" s="46">
        <v>50</v>
      </c>
      <c r="I10" s="46">
        <v>75</v>
      </c>
      <c r="J10" s="47">
        <v>33</v>
      </c>
      <c r="K10" s="66">
        <f>SUM(E10:J10)</f>
        <v>1308</v>
      </c>
      <c r="L10" s="62">
        <f t="shared" si="2"/>
        <v>218</v>
      </c>
      <c r="M10" s="67">
        <f t="shared" si="3"/>
        <v>800</v>
      </c>
      <c r="O10" s="38" t="s">
        <v>13</v>
      </c>
      <c r="P10" s="39"/>
      <c r="Q10" s="39"/>
      <c r="R10" s="40"/>
    </row>
    <row r="11" spans="2:18" ht="15.75" thickBot="1" x14ac:dyDescent="0.3">
      <c r="B11" s="20">
        <v>8</v>
      </c>
      <c r="C11" s="15" t="s">
        <v>0</v>
      </c>
      <c r="D11" s="8" t="s">
        <v>16</v>
      </c>
      <c r="E11" s="49">
        <f>SUM(E9-E10)</f>
        <v>22600</v>
      </c>
      <c r="F11" s="49">
        <f t="shared" ref="F11:J11" si="7">SUM(F9-F10)</f>
        <v>23000</v>
      </c>
      <c r="G11" s="49">
        <f t="shared" si="7"/>
        <v>23300</v>
      </c>
      <c r="H11" s="49">
        <f t="shared" si="7"/>
        <v>21650</v>
      </c>
      <c r="I11" s="49">
        <f t="shared" si="7"/>
        <v>21600</v>
      </c>
      <c r="J11" s="59">
        <f t="shared" si="7"/>
        <v>23900</v>
      </c>
      <c r="K11" s="71">
        <f>SUM(E11:J11)</f>
        <v>136050</v>
      </c>
      <c r="L11" s="72">
        <f>AVERAGE(E11:J11)</f>
        <v>22675</v>
      </c>
      <c r="M11" s="73">
        <f>MAX(E11:J11)</f>
        <v>23900</v>
      </c>
      <c r="O11" s="24">
        <v>1000</v>
      </c>
      <c r="P11" s="24"/>
      <c r="Q11" s="24"/>
      <c r="R11" s="24"/>
    </row>
    <row r="12" spans="2:18" x14ac:dyDescent="0.25">
      <c r="B12" s="20">
        <v>9</v>
      </c>
      <c r="C12" s="16" t="s">
        <v>6</v>
      </c>
      <c r="D12" s="7" t="s">
        <v>1</v>
      </c>
      <c r="E12" s="42">
        <v>35000</v>
      </c>
      <c r="F12" s="42">
        <v>35000</v>
      </c>
      <c r="G12" s="42">
        <v>35000</v>
      </c>
      <c r="H12" s="42">
        <v>35000</v>
      </c>
      <c r="I12" s="42">
        <v>35000</v>
      </c>
      <c r="J12" s="43">
        <v>35000</v>
      </c>
      <c r="K12" s="74">
        <f>SUM(E12:J12)</f>
        <v>210000</v>
      </c>
      <c r="L12" s="75">
        <f>AVERAGE(E12:J12)</f>
        <v>35000</v>
      </c>
      <c r="M12" s="76">
        <f>MAX(E12:J12)</f>
        <v>35000</v>
      </c>
    </row>
    <row r="13" spans="2:18" x14ac:dyDescent="0.25">
      <c r="B13" s="20">
        <v>10</v>
      </c>
      <c r="C13" s="17" t="s">
        <v>6</v>
      </c>
      <c r="D13" s="2" t="s">
        <v>2</v>
      </c>
      <c r="E13" s="46">
        <f>IF(E2&gt;=$O$3,$O$4*E12)</f>
        <v>3500</v>
      </c>
      <c r="F13" s="46">
        <f>IF(F2&gt;=$O$3,$O$4*F12)</f>
        <v>3500</v>
      </c>
      <c r="G13" s="46">
        <f>IF(G2&gt;=$P$3,$P$4*G12)</f>
        <v>2800</v>
      </c>
      <c r="H13" s="46">
        <f t="shared" ref="H13:I13" si="8">IF(H2&gt;=$P$3,$P$4*H12)</f>
        <v>2800</v>
      </c>
      <c r="I13" s="46">
        <f t="shared" si="8"/>
        <v>2800</v>
      </c>
      <c r="J13" s="47">
        <f>IF(J2&gt;=Q3,J12*Q4)</f>
        <v>4200</v>
      </c>
      <c r="K13" s="66">
        <f t="shared" ref="K13:K19" si="9">SUM(E13:J13)</f>
        <v>19600</v>
      </c>
      <c r="L13" s="62">
        <f t="shared" ref="L13:L19" si="10">AVERAGE(E13:J13)</f>
        <v>3266.6666666666665</v>
      </c>
      <c r="M13" s="67">
        <f t="shared" ref="M13:M19" si="11">MAX(E13:J13)</f>
        <v>4200</v>
      </c>
    </row>
    <row r="14" spans="2:18" x14ac:dyDescent="0.25">
      <c r="B14" s="20">
        <v>11</v>
      </c>
      <c r="C14" s="17" t="s">
        <v>6</v>
      </c>
      <c r="D14" s="2" t="s">
        <v>3</v>
      </c>
      <c r="E14" s="46">
        <v>850</v>
      </c>
      <c r="F14" s="46">
        <v>350</v>
      </c>
      <c r="G14" s="46">
        <v>50</v>
      </c>
      <c r="H14" s="46">
        <v>140</v>
      </c>
      <c r="I14" s="46">
        <v>37</v>
      </c>
      <c r="J14" s="47">
        <v>147</v>
      </c>
      <c r="K14" s="66">
        <f t="shared" si="9"/>
        <v>1574</v>
      </c>
      <c r="L14" s="62">
        <f t="shared" si="10"/>
        <v>262.33333333333331</v>
      </c>
      <c r="M14" s="67">
        <f t="shared" si="11"/>
        <v>850</v>
      </c>
    </row>
    <row r="15" spans="2:18" x14ac:dyDescent="0.25">
      <c r="B15" s="20">
        <v>12</v>
      </c>
      <c r="C15" s="17" t="s">
        <v>6</v>
      </c>
      <c r="D15" s="2" t="s">
        <v>4</v>
      </c>
      <c r="E15" s="46">
        <f>IF(E47&gt;=$O$8,E47-$O$8,0)</f>
        <v>1000</v>
      </c>
      <c r="F15" s="46">
        <f t="shared" ref="F15:J15" si="12">IF(F47&gt;=$O$8,F47-$O$8,0)</f>
        <v>500</v>
      </c>
      <c r="G15" s="46">
        <f t="shared" si="12"/>
        <v>0</v>
      </c>
      <c r="H15" s="46">
        <f t="shared" si="12"/>
        <v>0</v>
      </c>
      <c r="I15" s="46">
        <f t="shared" si="12"/>
        <v>500</v>
      </c>
      <c r="J15" s="47">
        <f t="shared" si="12"/>
        <v>1500</v>
      </c>
      <c r="K15" s="66">
        <f t="shared" si="9"/>
        <v>3500</v>
      </c>
      <c r="L15" s="62">
        <f t="shared" si="10"/>
        <v>583.33333333333337</v>
      </c>
      <c r="M15" s="67">
        <f t="shared" si="11"/>
        <v>1500</v>
      </c>
    </row>
    <row r="16" spans="2:18" x14ac:dyDescent="0.25">
      <c r="B16" s="20">
        <v>13</v>
      </c>
      <c r="C16" s="17" t="s">
        <v>6</v>
      </c>
      <c r="D16" s="2" t="s">
        <v>5</v>
      </c>
      <c r="E16" s="46">
        <f>IF(E34&gt;=$O$11,E34-$O$11,0)</f>
        <v>0</v>
      </c>
      <c r="F16" s="46">
        <f>IF(F34&gt;=$O$11,F34-$O$11,0)</f>
        <v>230</v>
      </c>
      <c r="G16" s="46">
        <f t="shared" ref="G16:J16" si="13">IF(G34&gt;=$O$11,G34-$O$11,0)</f>
        <v>400</v>
      </c>
      <c r="H16" s="46">
        <f t="shared" si="13"/>
        <v>0</v>
      </c>
      <c r="I16" s="46">
        <f t="shared" si="13"/>
        <v>0</v>
      </c>
      <c r="J16" s="47">
        <f t="shared" si="13"/>
        <v>500</v>
      </c>
      <c r="K16" s="66">
        <f t="shared" si="9"/>
        <v>1130</v>
      </c>
      <c r="L16" s="62">
        <f t="shared" si="10"/>
        <v>188.33333333333334</v>
      </c>
      <c r="M16" s="67">
        <f t="shared" si="11"/>
        <v>500</v>
      </c>
    </row>
    <row r="17" spans="2:13" x14ac:dyDescent="0.25">
      <c r="B17" s="20">
        <v>14</v>
      </c>
      <c r="C17" s="17" t="s">
        <v>6</v>
      </c>
      <c r="D17" s="3" t="s">
        <v>15</v>
      </c>
      <c r="E17" s="48">
        <f>SUM(E12:E16)</f>
        <v>40350</v>
      </c>
      <c r="F17" s="48">
        <f t="shared" ref="F17:J17" si="14">SUM(F12:F16)</f>
        <v>39580</v>
      </c>
      <c r="G17" s="48">
        <f t="shared" si="14"/>
        <v>38250</v>
      </c>
      <c r="H17" s="48">
        <f t="shared" si="14"/>
        <v>37940</v>
      </c>
      <c r="I17" s="48">
        <f t="shared" si="14"/>
        <v>38337</v>
      </c>
      <c r="J17" s="58">
        <f t="shared" si="14"/>
        <v>41347</v>
      </c>
      <c r="K17" s="66">
        <f t="shared" si="9"/>
        <v>235804</v>
      </c>
      <c r="L17" s="62">
        <f t="shared" si="10"/>
        <v>39300.666666666664</v>
      </c>
      <c r="M17" s="67">
        <f t="shared" si="11"/>
        <v>41347</v>
      </c>
    </row>
    <row r="18" spans="2:13" x14ac:dyDescent="0.25">
      <c r="B18" s="20">
        <v>15</v>
      </c>
      <c r="C18" s="17" t="s">
        <v>6</v>
      </c>
      <c r="D18" s="3" t="s">
        <v>14</v>
      </c>
      <c r="E18" s="46">
        <v>850</v>
      </c>
      <c r="F18" s="46">
        <v>350</v>
      </c>
      <c r="G18" s="46">
        <v>50</v>
      </c>
      <c r="H18" s="46">
        <v>140</v>
      </c>
      <c r="I18" s="46">
        <v>37</v>
      </c>
      <c r="J18" s="47">
        <v>147</v>
      </c>
      <c r="K18" s="66">
        <f t="shared" si="9"/>
        <v>1574</v>
      </c>
      <c r="L18" s="62">
        <f t="shared" si="10"/>
        <v>262.33333333333331</v>
      </c>
      <c r="M18" s="67">
        <f t="shared" si="11"/>
        <v>850</v>
      </c>
    </row>
    <row r="19" spans="2:13" ht="15.75" thickBot="1" x14ac:dyDescent="0.3">
      <c r="B19" s="20">
        <v>16</v>
      </c>
      <c r="C19" s="17" t="s">
        <v>6</v>
      </c>
      <c r="D19" s="8" t="s">
        <v>16</v>
      </c>
      <c r="E19" s="49">
        <f>SUM(E17-E18)</f>
        <v>39500</v>
      </c>
      <c r="F19" s="49">
        <f t="shared" ref="F19:J19" si="15">SUM(F17-F18)</f>
        <v>39230</v>
      </c>
      <c r="G19" s="49">
        <f t="shared" si="15"/>
        <v>38200</v>
      </c>
      <c r="H19" s="49">
        <f t="shared" si="15"/>
        <v>37800</v>
      </c>
      <c r="I19" s="49">
        <f t="shared" si="15"/>
        <v>38300</v>
      </c>
      <c r="J19" s="59">
        <f t="shared" si="15"/>
        <v>41200</v>
      </c>
      <c r="K19" s="71">
        <f t="shared" si="9"/>
        <v>234230</v>
      </c>
      <c r="L19" s="72">
        <f t="shared" si="10"/>
        <v>39038.333333333336</v>
      </c>
      <c r="M19" s="73">
        <f t="shared" si="11"/>
        <v>41200</v>
      </c>
    </row>
    <row r="20" spans="2:13" x14ac:dyDescent="0.25">
      <c r="B20" s="20">
        <v>17</v>
      </c>
      <c r="C20" s="13" t="s">
        <v>21</v>
      </c>
      <c r="D20" s="7" t="s">
        <v>1</v>
      </c>
      <c r="E20" s="42">
        <v>25000</v>
      </c>
      <c r="F20" s="42">
        <v>25000</v>
      </c>
      <c r="G20" s="42">
        <v>25000</v>
      </c>
      <c r="H20" s="42">
        <v>25000</v>
      </c>
      <c r="I20" s="42">
        <v>25000</v>
      </c>
      <c r="J20" s="43">
        <v>25000</v>
      </c>
      <c r="K20" s="74">
        <f>SUM(E20:J20)</f>
        <v>150000</v>
      </c>
      <c r="L20" s="75">
        <f>AVERAGE(E20:J20)</f>
        <v>25000</v>
      </c>
      <c r="M20" s="76">
        <f>MAX(E20:J20)</f>
        <v>25000</v>
      </c>
    </row>
    <row r="21" spans="2:13" x14ac:dyDescent="0.25">
      <c r="B21" s="20">
        <v>18</v>
      </c>
      <c r="C21" s="14" t="s">
        <v>21</v>
      </c>
      <c r="D21" s="2" t="s">
        <v>2</v>
      </c>
      <c r="E21" s="46">
        <f>IF(E2=O3,E20*O4)</f>
        <v>2500</v>
      </c>
      <c r="F21" s="46">
        <f>IF(F2=O3,O4*F20)</f>
        <v>2500</v>
      </c>
      <c r="G21" s="46">
        <f>IF(G2=$P$3,$P4*G20)</f>
        <v>2000</v>
      </c>
      <c r="H21" s="46">
        <f t="shared" ref="H21:I21" si="16">IF(H2=$P$3,$P4*H20)</f>
        <v>2000</v>
      </c>
      <c r="I21" s="46">
        <f t="shared" si="16"/>
        <v>2000</v>
      </c>
      <c r="J21" s="47">
        <f>IF(J2=Q3,J20*Q4)</f>
        <v>3000</v>
      </c>
      <c r="K21" s="66">
        <f t="shared" ref="K21:K30" si="17">SUM(E21:J21)</f>
        <v>14000</v>
      </c>
      <c r="L21" s="62">
        <f t="shared" ref="L21:L30" si="18">AVERAGE(E21:J21)</f>
        <v>2333.3333333333335</v>
      </c>
      <c r="M21" s="67">
        <f t="shared" ref="M21:M30" si="19">MAX(E21:J21)</f>
        <v>3000</v>
      </c>
    </row>
    <row r="22" spans="2:13" x14ac:dyDescent="0.25">
      <c r="B22" s="20">
        <v>19</v>
      </c>
      <c r="C22" s="14" t="s">
        <v>21</v>
      </c>
      <c r="D22" s="2" t="s">
        <v>3</v>
      </c>
      <c r="E22" s="46">
        <v>800</v>
      </c>
      <c r="F22" s="46">
        <v>200</v>
      </c>
      <c r="G22" s="46">
        <v>150</v>
      </c>
      <c r="H22" s="46">
        <v>50</v>
      </c>
      <c r="I22" s="46">
        <v>75</v>
      </c>
      <c r="J22" s="47">
        <v>33</v>
      </c>
      <c r="K22" s="66">
        <f t="shared" si="17"/>
        <v>1308</v>
      </c>
      <c r="L22" s="62">
        <f t="shared" si="18"/>
        <v>218</v>
      </c>
      <c r="M22" s="67">
        <f t="shared" si="19"/>
        <v>800</v>
      </c>
    </row>
    <row r="23" spans="2:13" x14ac:dyDescent="0.25">
      <c r="B23" s="20">
        <v>20</v>
      </c>
      <c r="C23" s="14" t="s">
        <v>21</v>
      </c>
      <c r="D23" s="2" t="s">
        <v>4</v>
      </c>
      <c r="E23" s="46">
        <f>IF(E48&gt;=$O$8,E48-$O$8,0)</f>
        <v>500</v>
      </c>
      <c r="F23" s="46">
        <f t="shared" ref="F23:J23" si="20">IF(F48&gt;=$O$8,F48-$O$8,0)</f>
        <v>1000</v>
      </c>
      <c r="G23" s="46">
        <f t="shared" si="20"/>
        <v>1500</v>
      </c>
      <c r="H23" s="46">
        <f t="shared" si="20"/>
        <v>0</v>
      </c>
      <c r="I23" s="46">
        <f t="shared" si="20"/>
        <v>0</v>
      </c>
      <c r="J23" s="47">
        <f t="shared" si="20"/>
        <v>1200</v>
      </c>
      <c r="K23" s="66">
        <f t="shared" si="17"/>
        <v>4200</v>
      </c>
      <c r="L23" s="62">
        <f t="shared" si="18"/>
        <v>700</v>
      </c>
      <c r="M23" s="67">
        <f t="shared" si="19"/>
        <v>1500</v>
      </c>
    </row>
    <row r="24" spans="2:13" x14ac:dyDescent="0.25">
      <c r="B24" s="20">
        <v>21</v>
      </c>
      <c r="C24" s="14" t="s">
        <v>21</v>
      </c>
      <c r="D24" s="2" t="s">
        <v>5</v>
      </c>
      <c r="E24" s="46">
        <f>IF(E33&gt;=$O$11,E33-$O$11,0)</f>
        <v>100</v>
      </c>
      <c r="F24" s="46">
        <f t="shared" ref="F24:J24" si="21">IF(F33&gt;=$O$11,F33-$O$11,0)</f>
        <v>0</v>
      </c>
      <c r="G24" s="46">
        <f t="shared" si="21"/>
        <v>200</v>
      </c>
      <c r="H24" s="46">
        <f t="shared" si="21"/>
        <v>50</v>
      </c>
      <c r="I24" s="46">
        <f t="shared" si="21"/>
        <v>0</v>
      </c>
      <c r="J24" s="47">
        <f t="shared" si="21"/>
        <v>300</v>
      </c>
      <c r="K24" s="66">
        <f t="shared" si="17"/>
        <v>650</v>
      </c>
      <c r="L24" s="62">
        <f t="shared" si="18"/>
        <v>108.33333333333333</v>
      </c>
      <c r="M24" s="67">
        <f t="shared" si="19"/>
        <v>300</v>
      </c>
    </row>
    <row r="25" spans="2:13" x14ac:dyDescent="0.25">
      <c r="B25" s="20">
        <v>22</v>
      </c>
      <c r="C25" s="14" t="s">
        <v>21</v>
      </c>
      <c r="D25" s="3" t="s">
        <v>15</v>
      </c>
      <c r="E25" s="48">
        <f>SUM(E20:E24)</f>
        <v>28900</v>
      </c>
      <c r="F25" s="48">
        <f t="shared" ref="F25:J25" si="22">SUM(F20:F24)</f>
        <v>28700</v>
      </c>
      <c r="G25" s="48">
        <f t="shared" si="22"/>
        <v>28850</v>
      </c>
      <c r="H25" s="48">
        <f t="shared" si="22"/>
        <v>27100</v>
      </c>
      <c r="I25" s="48">
        <f t="shared" si="22"/>
        <v>27075</v>
      </c>
      <c r="J25" s="58">
        <f t="shared" si="22"/>
        <v>29533</v>
      </c>
      <c r="K25" s="66">
        <f t="shared" si="17"/>
        <v>170158</v>
      </c>
      <c r="L25" s="62">
        <f t="shared" si="18"/>
        <v>28359.666666666668</v>
      </c>
      <c r="M25" s="67">
        <f t="shared" si="19"/>
        <v>29533</v>
      </c>
    </row>
    <row r="26" spans="2:13" x14ac:dyDescent="0.25">
      <c r="B26" s="20">
        <v>23</v>
      </c>
      <c r="C26" s="14" t="s">
        <v>21</v>
      </c>
      <c r="D26" s="3" t="s">
        <v>14</v>
      </c>
      <c r="E26" s="46">
        <v>800</v>
      </c>
      <c r="F26" s="46">
        <v>200</v>
      </c>
      <c r="G26" s="46">
        <v>150</v>
      </c>
      <c r="H26" s="46">
        <v>50</v>
      </c>
      <c r="I26" s="46">
        <v>75</v>
      </c>
      <c r="J26" s="47">
        <v>33</v>
      </c>
      <c r="K26" s="66">
        <f t="shared" si="17"/>
        <v>1308</v>
      </c>
      <c r="L26" s="62">
        <f t="shared" si="18"/>
        <v>218</v>
      </c>
      <c r="M26" s="67">
        <f t="shared" si="19"/>
        <v>800</v>
      </c>
    </row>
    <row r="27" spans="2:13" ht="15.75" thickBot="1" x14ac:dyDescent="0.3">
      <c r="B27" s="21">
        <v>24</v>
      </c>
      <c r="C27" s="18" t="s">
        <v>21</v>
      </c>
      <c r="D27" s="9" t="s">
        <v>16</v>
      </c>
      <c r="E27" s="50">
        <f>E25-E26</f>
        <v>28100</v>
      </c>
      <c r="F27" s="50">
        <f t="shared" ref="F27:J27" si="23">F25-F26</f>
        <v>28500</v>
      </c>
      <c r="G27" s="50">
        <f t="shared" si="23"/>
        <v>28700</v>
      </c>
      <c r="H27" s="50">
        <f t="shared" si="23"/>
        <v>27050</v>
      </c>
      <c r="I27" s="50">
        <f t="shared" si="23"/>
        <v>27000</v>
      </c>
      <c r="J27" s="77">
        <f t="shared" si="23"/>
        <v>29500</v>
      </c>
      <c r="K27" s="68">
        <f t="shared" si="17"/>
        <v>168850</v>
      </c>
      <c r="L27" s="69">
        <f t="shared" si="18"/>
        <v>28141.666666666668</v>
      </c>
      <c r="M27" s="70">
        <f t="shared" si="19"/>
        <v>29500</v>
      </c>
    </row>
    <row r="28" spans="2:13" ht="24.75" customHeight="1" thickBot="1" x14ac:dyDescent="0.3">
      <c r="C28" s="29" t="s">
        <v>26</v>
      </c>
      <c r="D28" s="11" t="s">
        <v>23</v>
      </c>
      <c r="E28" s="51">
        <f>SUM(E4,E12,E20)</f>
        <v>80000</v>
      </c>
      <c r="F28" s="51">
        <f t="shared" ref="F28:J28" si="24">SUM(F4,F12,F20)</f>
        <v>80000</v>
      </c>
      <c r="G28" s="51">
        <f t="shared" si="24"/>
        <v>80000</v>
      </c>
      <c r="H28" s="51">
        <f t="shared" si="24"/>
        <v>80000</v>
      </c>
      <c r="I28" s="51">
        <f t="shared" si="24"/>
        <v>80000</v>
      </c>
      <c r="J28" s="51">
        <f t="shared" si="24"/>
        <v>80000</v>
      </c>
      <c r="K28" s="60">
        <f t="shared" si="17"/>
        <v>480000</v>
      </c>
      <c r="L28" s="61">
        <f t="shared" si="18"/>
        <v>80000</v>
      </c>
      <c r="M28" s="61">
        <f t="shared" si="19"/>
        <v>80000</v>
      </c>
    </row>
    <row r="29" spans="2:13" ht="26.25" customHeight="1" thickBot="1" x14ac:dyDescent="0.3">
      <c r="C29" s="30"/>
      <c r="D29" s="10" t="s">
        <v>24</v>
      </c>
      <c r="E29" s="52">
        <f>SUM(E5,E13,E21)</f>
        <v>8000</v>
      </c>
      <c r="F29" s="52">
        <f t="shared" ref="F29:J29" si="25">SUM(F5,F13,F21)</f>
        <v>8000</v>
      </c>
      <c r="G29" s="52">
        <f t="shared" si="25"/>
        <v>6400</v>
      </c>
      <c r="H29" s="52">
        <f t="shared" si="25"/>
        <v>6400</v>
      </c>
      <c r="I29" s="52">
        <f t="shared" si="25"/>
        <v>6400</v>
      </c>
      <c r="J29" s="52">
        <f t="shared" si="25"/>
        <v>9600</v>
      </c>
      <c r="K29" s="44">
        <f t="shared" si="17"/>
        <v>44800</v>
      </c>
      <c r="L29" s="45">
        <f t="shared" si="18"/>
        <v>7466.666666666667</v>
      </c>
      <c r="M29" s="45">
        <f t="shared" si="19"/>
        <v>9600</v>
      </c>
    </row>
    <row r="30" spans="2:13" ht="30" customHeight="1" thickBot="1" x14ac:dyDescent="0.3">
      <c r="C30" s="31"/>
      <c r="D30" s="12" t="s">
        <v>25</v>
      </c>
      <c r="E30" s="53">
        <f>SUM(E11,E19,E27)</f>
        <v>90200</v>
      </c>
      <c r="F30" s="53">
        <f t="shared" ref="F30:J30" si="26">SUM(F11,F19,F27)</f>
        <v>90730</v>
      </c>
      <c r="G30" s="53">
        <f t="shared" si="26"/>
        <v>90200</v>
      </c>
      <c r="H30" s="53">
        <f t="shared" si="26"/>
        <v>86500</v>
      </c>
      <c r="I30" s="53">
        <f t="shared" si="26"/>
        <v>86900</v>
      </c>
      <c r="J30" s="53">
        <f t="shared" si="26"/>
        <v>94600</v>
      </c>
      <c r="K30" s="44">
        <f t="shared" si="17"/>
        <v>539130</v>
      </c>
      <c r="L30" s="45">
        <f t="shared" si="18"/>
        <v>89855</v>
      </c>
      <c r="M30" s="45">
        <f t="shared" si="19"/>
        <v>94600</v>
      </c>
    </row>
    <row r="33" spans="4:18" x14ac:dyDescent="0.25">
      <c r="D33" s="28" t="s">
        <v>37</v>
      </c>
      <c r="E33" s="2">
        <v>1100</v>
      </c>
      <c r="F33" s="2">
        <v>950</v>
      </c>
      <c r="G33" s="2">
        <v>1200</v>
      </c>
      <c r="H33" s="2">
        <v>1050</v>
      </c>
      <c r="I33" s="2">
        <v>850</v>
      </c>
      <c r="J33" s="25">
        <v>1300</v>
      </c>
    </row>
    <row r="34" spans="4:18" x14ac:dyDescent="0.25">
      <c r="D34" s="28"/>
      <c r="E34" s="2">
        <v>900</v>
      </c>
      <c r="F34" s="2">
        <v>1230</v>
      </c>
      <c r="G34" s="2">
        <v>1400</v>
      </c>
      <c r="H34" s="2">
        <v>990</v>
      </c>
      <c r="I34" s="2">
        <v>893</v>
      </c>
      <c r="J34" s="26">
        <v>1500</v>
      </c>
    </row>
    <row r="35" spans="4:18" x14ac:dyDescent="0.25">
      <c r="D35" s="28"/>
      <c r="E35" s="2">
        <v>1100</v>
      </c>
      <c r="F35" s="2">
        <v>900</v>
      </c>
      <c r="G35" s="2">
        <v>1200</v>
      </c>
      <c r="H35" s="2">
        <v>1050</v>
      </c>
      <c r="I35" s="2">
        <v>850</v>
      </c>
      <c r="J35" s="25">
        <v>1300</v>
      </c>
    </row>
    <row r="36" spans="4:18" x14ac:dyDescent="0.25">
      <c r="D36" s="28"/>
      <c r="E36" s="27" t="s">
        <v>44</v>
      </c>
      <c r="F36" s="54" t="s">
        <v>43</v>
      </c>
      <c r="G36" t="s">
        <v>40</v>
      </c>
    </row>
    <row r="37" spans="4:18" x14ac:dyDescent="0.25">
      <c r="D37" s="28"/>
      <c r="E37" s="27" t="s">
        <v>45</v>
      </c>
      <c r="F37" s="54" t="s">
        <v>42</v>
      </c>
      <c r="G37" t="s">
        <v>41</v>
      </c>
    </row>
    <row r="38" spans="4:18" x14ac:dyDescent="0.25">
      <c r="D38" s="28"/>
    </row>
    <row r="39" spans="4:18" x14ac:dyDescent="0.25">
      <c r="D39" s="28" t="s">
        <v>39</v>
      </c>
    </row>
    <row r="40" spans="4:18" x14ac:dyDescent="0.25">
      <c r="E40" s="55" t="str">
        <f>_xlfn.CONCAT(D43,"."&amp;" ",D20,": ",E4,". "&amp;D21,": ",J21,". ",D22,": ",G22,". ",D41,": "&amp;D42,".")</f>
        <v>Иванов март22. Оклад: 20000. Премия: 3000. Брак: 150. Итого: 22850.</v>
      </c>
      <c r="J40" t="s">
        <v>46</v>
      </c>
    </row>
    <row r="41" spans="4:18" x14ac:dyDescent="0.25">
      <c r="D41" s="28" t="s">
        <v>26</v>
      </c>
      <c r="E41" s="54" t="s">
        <v>49</v>
      </c>
    </row>
    <row r="42" spans="4:18" x14ac:dyDescent="0.25">
      <c r="D42" s="28">
        <v>22850</v>
      </c>
    </row>
    <row r="43" spans="4:18" x14ac:dyDescent="0.25">
      <c r="D43" s="56" t="s">
        <v>48</v>
      </c>
      <c r="K43" s="41" t="s">
        <v>47</v>
      </c>
      <c r="L43" s="41"/>
      <c r="M43" s="41"/>
      <c r="N43" s="41"/>
      <c r="O43" s="41"/>
      <c r="P43" s="41"/>
      <c r="Q43" s="41"/>
      <c r="R43" s="41"/>
    </row>
    <row r="44" spans="4:18" x14ac:dyDescent="0.25">
      <c r="D44" s="28"/>
    </row>
    <row r="45" spans="4:18" x14ac:dyDescent="0.25">
      <c r="D45" s="28"/>
    </row>
    <row r="46" spans="4:18" x14ac:dyDescent="0.25">
      <c r="D46" s="28" t="s">
        <v>38</v>
      </c>
      <c r="E46" s="2">
        <v>3500</v>
      </c>
      <c r="F46" s="2">
        <v>4000</v>
      </c>
      <c r="G46" s="2">
        <v>4500</v>
      </c>
      <c r="H46" s="2">
        <v>3000</v>
      </c>
      <c r="I46" s="2">
        <v>2500</v>
      </c>
      <c r="J46" s="25">
        <v>4200</v>
      </c>
    </row>
    <row r="47" spans="4:18" x14ac:dyDescent="0.25">
      <c r="E47" s="2">
        <v>4000</v>
      </c>
      <c r="F47" s="2">
        <v>3500</v>
      </c>
      <c r="G47" s="2">
        <v>1500</v>
      </c>
      <c r="H47" s="2">
        <v>2300</v>
      </c>
      <c r="I47" s="2">
        <v>3500</v>
      </c>
      <c r="J47" s="26">
        <v>4500</v>
      </c>
    </row>
    <row r="48" spans="4:18" x14ac:dyDescent="0.25">
      <c r="E48" s="2">
        <v>3500</v>
      </c>
      <c r="F48" s="2">
        <v>4000</v>
      </c>
      <c r="G48" s="2">
        <v>4500</v>
      </c>
      <c r="H48" s="2">
        <v>3000</v>
      </c>
      <c r="I48" s="2">
        <v>2500</v>
      </c>
      <c r="J48" s="25">
        <v>4200</v>
      </c>
    </row>
  </sheetData>
  <mergeCells count="7">
    <mergeCell ref="K43:R43"/>
    <mergeCell ref="C28:C30"/>
    <mergeCell ref="C1:E1"/>
    <mergeCell ref="O2:R2"/>
    <mergeCell ref="O7:R7"/>
    <mergeCell ref="O8:R8"/>
    <mergeCell ref="O10:R1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EEFC-B71F-4381-9EF5-A956901BF5AA}">
  <dimension ref="B2:B9"/>
  <sheetViews>
    <sheetView workbookViewId="0">
      <selection activeCell="B7" sqref="B7"/>
    </sheetView>
  </sheetViews>
  <sheetFormatPr defaultRowHeight="15" x14ac:dyDescent="0.25"/>
  <sheetData>
    <row r="2" spans="2:2" x14ac:dyDescent="0.25">
      <c r="B2" t="s">
        <v>28</v>
      </c>
    </row>
    <row r="3" spans="2:2" x14ac:dyDescent="0.25">
      <c r="B3" t="s">
        <v>29</v>
      </c>
    </row>
    <row r="4" spans="2:2" x14ac:dyDescent="0.25">
      <c r="B4" t="s">
        <v>30</v>
      </c>
    </row>
    <row r="5" spans="2:2" x14ac:dyDescent="0.25">
      <c r="B5" t="s">
        <v>31</v>
      </c>
    </row>
    <row r="6" spans="2:2" x14ac:dyDescent="0.25">
      <c r="B6" t="s">
        <v>32</v>
      </c>
    </row>
    <row r="7" spans="2:2" x14ac:dyDescent="0.25">
      <c r="B7" t="s">
        <v>33</v>
      </c>
    </row>
    <row r="8" spans="2:2" x14ac:dyDescent="0.25">
      <c r="B8" t="s">
        <v>35</v>
      </c>
    </row>
    <row r="9" spans="2:2" x14ac:dyDescent="0.25">
      <c r="B9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Таблица</vt:lpstr>
      <vt:lpstr>Описание задания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SVS</cp:lastModifiedBy>
  <dcterms:created xsi:type="dcterms:W3CDTF">2023-04-05T18:47:47Z</dcterms:created>
  <dcterms:modified xsi:type="dcterms:W3CDTF">2023-04-09T10:59:46Z</dcterms:modified>
</cp:coreProperties>
</file>