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22.06\"/>
    </mc:Choice>
  </mc:AlternateContent>
  <xr:revisionPtr revIDLastSave="0" documentId="13_ncr:1_{254D6048-256C-4555-A85A-3C5CC43B1DC3}" xr6:coauthVersionLast="47" xr6:coauthVersionMax="47" xr10:uidLastSave="{00000000-0000-0000-0000-000000000000}"/>
  <bookViews>
    <workbookView xWindow="-120" yWindow="-120" windowWidth="29040" windowHeight="15990" firstSheet="10" activeTab="14" xr2:uid="{AB0759D5-DE17-4713-ADF9-C860952768E7}"/>
  </bookViews>
  <sheets>
    <sheet name="Числа и формулы как текст" sheetId="1" r:id="rId1"/>
    <sheet name="Объединение строк" sheetId="2" r:id="rId2"/>
    <sheet name="Изменение регистра" sheetId="3" r:id="rId3"/>
    <sheet name="Удаление лишних пробелов" sheetId="4" r:id="rId4"/>
    <sheet name="Преобразование кодов" sheetId="5" r:id="rId5"/>
    <sheet name="Поиск в строке нужного символа" sheetId="6" r:id="rId6"/>
    <sheet name="Поиск размера" sheetId="7" r:id="rId7"/>
    <sheet name="Замена текста" sheetId="8" r:id="rId8"/>
    <sheet name="Подсчет символов" sheetId="9" r:id="rId9"/>
    <sheet name="Использование спец. символов" sheetId="10" r:id="rId10"/>
    <sheet name="Удаление непечатных символов" sheetId="11" r:id="rId11"/>
    <sheet name="Добавление нулей" sheetId="12" r:id="rId12"/>
    <sheet name="Форматирование для отчета" sheetId="13" r:id="rId13"/>
    <sheet name="Форматирование функцией" sheetId="14" r:id="rId14"/>
    <sheet name="Функция РУБЛЬ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5" l="1"/>
  <c r="E5" i="15"/>
  <c r="E6" i="15"/>
  <c r="E7" i="15"/>
  <c r="E3" i="15"/>
  <c r="E4" i="14"/>
  <c r="E5" i="14"/>
  <c r="E6" i="14"/>
  <c r="E7" i="14"/>
  <c r="E3" i="14"/>
  <c r="E3" i="13"/>
  <c r="G5" i="12"/>
  <c r="G6" i="12"/>
  <c r="G7" i="12"/>
  <c r="G8" i="12"/>
  <c r="G9" i="12"/>
  <c r="G10" i="12"/>
  <c r="G11" i="12"/>
  <c r="G12" i="12"/>
  <c r="G13" i="12"/>
  <c r="G4" i="12"/>
  <c r="D8" i="13"/>
  <c r="E4" i="13"/>
  <c r="E5" i="13"/>
  <c r="E6" i="13"/>
  <c r="E7" i="13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D5" i="12"/>
  <c r="D6" i="12"/>
  <c r="D7" i="12"/>
  <c r="D8" i="12"/>
  <c r="D9" i="12"/>
  <c r="D10" i="12"/>
  <c r="D11" i="12"/>
  <c r="D12" i="12"/>
  <c r="D13" i="12"/>
  <c r="D4" i="12"/>
  <c r="C5" i="12"/>
  <c r="C6" i="12"/>
  <c r="C7" i="12"/>
  <c r="C8" i="12"/>
  <c r="C9" i="12"/>
  <c r="C10" i="12"/>
  <c r="C11" i="12"/>
  <c r="C12" i="12"/>
  <c r="C13" i="12"/>
  <c r="C4" i="12"/>
  <c r="C4" i="11"/>
  <c r="C5" i="11"/>
  <c r="C6" i="11"/>
  <c r="C7" i="11"/>
  <c r="C8" i="11"/>
  <c r="C3" i="11"/>
  <c r="B12" i="10"/>
  <c r="B4" i="10"/>
  <c r="B5" i="10"/>
  <c r="B6" i="10"/>
  <c r="B7" i="10"/>
  <c r="B8" i="10"/>
  <c r="B3" i="10"/>
  <c r="B11" i="10"/>
  <c r="B8" i="9"/>
  <c r="B7" i="9"/>
  <c r="B6" i="9"/>
  <c r="B5" i="9"/>
  <c r="B4" i="9"/>
  <c r="D5" i="8"/>
  <c r="D6" i="8"/>
  <c r="D4" i="8"/>
  <c r="D10" i="8"/>
  <c r="D9" i="8"/>
  <c r="D8" i="8"/>
  <c r="C5" i="8"/>
  <c r="C6" i="8"/>
  <c r="C4" i="8"/>
  <c r="C16" i="7"/>
  <c r="C4" i="7"/>
  <c r="C5" i="7"/>
  <c r="C6" i="7"/>
  <c r="C7" i="7"/>
  <c r="C3" i="7"/>
  <c r="C12" i="7"/>
  <c r="C11" i="7"/>
  <c r="C10" i="7"/>
  <c r="C9" i="7"/>
  <c r="C8" i="6"/>
  <c r="C9" i="6"/>
  <c r="C10" i="6"/>
  <c r="C11" i="6"/>
  <c r="C7" i="6"/>
  <c r="B17" i="5"/>
  <c r="B18" i="5"/>
  <c r="B16" i="5"/>
  <c r="B11" i="5"/>
  <c r="B12" i="5"/>
  <c r="B10" i="5"/>
  <c r="B5" i="5"/>
  <c r="B6" i="5"/>
  <c r="B4" i="5"/>
  <c r="C5" i="4"/>
  <c r="C6" i="4"/>
  <c r="C7" i="4"/>
  <c r="C4" i="4"/>
  <c r="C18" i="3"/>
  <c r="C17" i="3"/>
  <c r="C16" i="3"/>
  <c r="C15" i="3"/>
  <c r="C14" i="3"/>
  <c r="C13" i="3"/>
  <c r="C12" i="3"/>
  <c r="C11" i="3"/>
  <c r="C10" i="3"/>
  <c r="H3" i="3"/>
  <c r="H2" i="3"/>
  <c r="C8" i="3"/>
  <c r="C7" i="3"/>
  <c r="C6" i="3"/>
  <c r="M6" i="2"/>
  <c r="M5" i="2"/>
  <c r="M4" i="2"/>
  <c r="E14" i="2"/>
  <c r="E15" i="2"/>
  <c r="E16" i="2"/>
  <c r="E17" i="2"/>
  <c r="E18" i="2"/>
  <c r="E13" i="2"/>
  <c r="E9" i="2"/>
  <c r="E5" i="2"/>
  <c r="E7" i="2"/>
  <c r="E6" i="2"/>
  <c r="D2" i="2"/>
  <c r="E4" i="2"/>
  <c r="E2" i="2"/>
  <c r="E3" i="2"/>
</calcChain>
</file>

<file path=xl/sharedStrings.xml><?xml version="1.0" encoding="utf-8"?>
<sst xmlns="http://schemas.openxmlformats.org/spreadsheetml/2006/main" count="224" uniqueCount="172">
  <si>
    <t>Привет, мир</t>
  </si>
  <si>
    <t>=3&gt;1</t>
  </si>
  <si>
    <t>44353405923480982039840293985234345345234234234</t>
  </si>
  <si>
    <t>3456-2346-6432-8765</t>
  </si>
  <si>
    <t>=СУММ(1;2;3;4)</t>
  </si>
  <si>
    <t>Иван</t>
  </si>
  <si>
    <t>Иванов</t>
  </si>
  <si>
    <t>Иванович</t>
  </si>
  <si>
    <t>Петр</t>
  </si>
  <si>
    <t>Петров</t>
  </si>
  <si>
    <t xml:space="preserve"> </t>
  </si>
  <si>
    <t>:</t>
  </si>
  <si>
    <t>Имя</t>
  </si>
  <si>
    <t>Отчество</t>
  </si>
  <si>
    <t>Фамилия</t>
  </si>
  <si>
    <t>Полное имя</t>
  </si>
  <si>
    <t>Петрович</t>
  </si>
  <si>
    <t>Георгий</t>
  </si>
  <si>
    <t>Рудик</t>
  </si>
  <si>
    <t>Юрий</t>
  </si>
  <si>
    <t>Борисович</t>
  </si>
  <si>
    <t>Гладков</t>
  </si>
  <si>
    <t>Екатерина</t>
  </si>
  <si>
    <t>Павловна</t>
  </si>
  <si>
    <t>Попова</t>
  </si>
  <si>
    <t>Евгений</t>
  </si>
  <si>
    <t>Новиков</t>
  </si>
  <si>
    <t>Федор</t>
  </si>
  <si>
    <t>Достоевский</t>
  </si>
  <si>
    <t>Год</t>
  </si>
  <si>
    <t>Месяц</t>
  </si>
  <si>
    <t>Часы</t>
  </si>
  <si>
    <t>Минуты</t>
  </si>
  <si>
    <t>Секунды</t>
  </si>
  <si>
    <t>Число</t>
  </si>
  <si>
    <t>Итоговый формат</t>
  </si>
  <si>
    <t>15/10/2014  19:44:13</t>
  </si>
  <si>
    <t>=ОБЪЕДИНИТЬ(":";ИСТИНА;G3:L3)</t>
  </si>
  <si>
    <t>'15/10/2014  19:44:13</t>
  </si>
  <si>
    <t>=СЦЕП(G3;"/";H3;"/";I3;" ";J3;":";K3;":";L3)</t>
  </si>
  <si>
    <t>=G3&amp;"/"&amp;H3&amp;"/"&amp;I3&amp;" "&amp;J3&amp;":"&amp;K3&amp;":"&amp;L3</t>
  </si>
  <si>
    <t>=ПРОПИСН(C4)</t>
  </si>
  <si>
    <t>Делает все буквы в тексте прописными.</t>
  </si>
  <si>
    <t>=СТРОЧН(C4)</t>
  </si>
  <si>
    <t>Преобразует знаки в текстовой строке из верхнего регистра в нижний.</t>
  </si>
  <si>
    <t>=ПРОПНАЧ(C4)</t>
  </si>
  <si>
    <t>Первая буква в строке текста и все первые буквы, следующие за знаками, отличными от букв, преобразуются в прописные (верхний регистр). Все прочие буквы в тексте преобразуются в строчные (нижний регистр).</t>
  </si>
  <si>
    <t>иван</t>
  </si>
  <si>
    <t>иванов</t>
  </si>
  <si>
    <t>иванович</t>
  </si>
  <si>
    <t>на ДВоРЕ трАва, на ТрАве дрОва - НЕ РуБИ дрОва на трОве ДВора.</t>
  </si>
  <si>
    <t>=ПРОПИСН(C10)</t>
  </si>
  <si>
    <t>Получаем первый символ строки</t>
  </si>
  <si>
    <t>Переводим первый символ в верхний регистр</t>
  </si>
  <si>
    <t>=ПРАВСИМВ(C4;1)</t>
  </si>
  <si>
    <t>Получаем последний символ строки</t>
  </si>
  <si>
    <t>=ЛЕВСИМВ(C4;1)</t>
  </si>
  <si>
    <t>=ДЛСТР(C4)</t>
  </si>
  <si>
    <t>Получаем длину строки</t>
  </si>
  <si>
    <t>Получаем все символы с конца строки кроме первого</t>
  </si>
  <si>
    <t>=ПРАВСИМВ(C4;ДЛСТР(C4)-1)</t>
  </si>
  <si>
    <t>=СТРОЧН(ПРАВСИМВ(C4;ДЛСТР(C4)-1))</t>
  </si>
  <si>
    <t>Переводим строку в нижний регистр</t>
  </si>
  <si>
    <t>Объединяем две строки</t>
  </si>
  <si>
    <t>=C11&amp;C15</t>
  </si>
  <si>
    <t>Преобразование в одну формулу</t>
  </si>
  <si>
    <t>=ПРОПИСН(ЛЕВСИМВ(C4;1))&amp;СТРОЧН(ПРАВСИМВ(C4;ДЛСТР(C4)-1))</t>
  </si>
  <si>
    <t>No-REPLY: Вам отправили файлы c DropMeFiles</t>
  </si>
  <si>
    <t>Пример с другой произвольной строкой</t>
  </si>
  <si>
    <t>=ПРОПИСН(ЛЕВСИМВ(C3;1))&amp;СТРОЧН(ПРАВСИМВ(C3;ДЛСТР(C3)-1))</t>
  </si>
  <si>
    <t>Исходный текст</t>
  </si>
  <si>
    <t xml:space="preserve">    А     С    ВВ</t>
  </si>
  <si>
    <t>А   П РТИ</t>
  </si>
  <si>
    <t xml:space="preserve">  Сергей     Иванов</t>
  </si>
  <si>
    <t>Обработанный текст</t>
  </si>
  <si>
    <t xml:space="preserve">       Сидоров         Д</t>
  </si>
  <si>
    <t>Преобразование девятизначных кодов в пятизначные</t>
  </si>
  <si>
    <t>Исходный код</t>
  </si>
  <si>
    <t>Преобразованный код</t>
  </si>
  <si>
    <t>45845-4562</t>
  </si>
  <si>
    <t>75648-7513</t>
  </si>
  <si>
    <t>12547-6589</t>
  </si>
  <si>
    <t>=ЛЕВСИМВ(A4;5)</t>
  </si>
  <si>
    <t>=ЛЕВСИМВ(A5;5)</t>
  </si>
  <si>
    <t>=ЛЕВСИМВ(A6;5)</t>
  </si>
  <si>
    <t>Извлечение телефонного номера без кода сети</t>
  </si>
  <si>
    <t>Полный номер</t>
  </si>
  <si>
    <t>Телефон</t>
  </si>
  <si>
    <t>(921)845-44-65</t>
  </si>
  <si>
    <t>(903)458-78-62</t>
  </si>
  <si>
    <t>(910)458-58-74</t>
  </si>
  <si>
    <t>=ПРАВСИМВ(A10;9)</t>
  </si>
  <si>
    <t>=ПРАВСИМВ(A11;9)</t>
  </si>
  <si>
    <t>=ПРАВСИМВ(A12;9)</t>
  </si>
  <si>
    <t>Получение кода товара из номера ISBN</t>
  </si>
  <si>
    <t>ISBN-код</t>
  </si>
  <si>
    <t>Код товара</t>
  </si>
  <si>
    <t>978-5-907-11469-2</t>
  </si>
  <si>
    <t>978-1-118-02444-7</t>
  </si>
  <si>
    <t>978-8-960-20456-9</t>
  </si>
  <si>
    <t>=ПСТР(A16;11;5)</t>
  </si>
  <si>
    <t>=ПСТР(A17;11;5)</t>
  </si>
  <si>
    <t>=ПСТР(A18;11;5)</t>
  </si>
  <si>
    <t>RET-232</t>
  </si>
  <si>
    <t>CORE-4323</t>
  </si>
  <si>
    <t>RETHFG-23494</t>
  </si>
  <si>
    <t>Код изделия</t>
  </si>
  <si>
    <t>PRE-13-Малый</t>
  </si>
  <si>
    <t>PW-15-Средний</t>
  </si>
  <si>
    <t>PW-16-Большой</t>
  </si>
  <si>
    <r>
      <t xml:space="preserve">Извлеченное </t>
    </r>
    <r>
      <rPr>
        <b/>
        <sz val="11"/>
        <color theme="1"/>
        <rFont val="Calibri"/>
        <family val="2"/>
        <charset val="204"/>
        <scheme val="minor"/>
      </rPr>
      <t>числовое</t>
    </r>
    <r>
      <rPr>
        <sz val="11"/>
        <color theme="1"/>
        <rFont val="Calibri"/>
        <family val="2"/>
        <charset val="204"/>
        <scheme val="minor"/>
      </rPr>
      <t xml:space="preserve"> значение</t>
    </r>
  </si>
  <si>
    <t>Находим -</t>
  </si>
  <si>
    <t>=НАЙТИ("-";B11)</t>
  </si>
  <si>
    <t>Находим числовое значение</t>
  </si>
  <si>
    <t>=ПСТР(B7;НАЙТИ("-";B7)+1;2)</t>
  </si>
  <si>
    <t>CER-27-Средний</t>
  </si>
  <si>
    <t>ERYH-49-Большой</t>
  </si>
  <si>
    <t>Размер</t>
  </si>
  <si>
    <t>=НАЙТИ("-";B3;5)</t>
  </si>
  <si>
    <t>=НАЙТИ("-";B3)</t>
  </si>
  <si>
    <t>Поиск с указанной стартовой позиции</t>
  </si>
  <si>
    <t>Находим позицию первого дефиса</t>
  </si>
  <si>
    <t>Находим позицию второго дефиса</t>
  </si>
  <si>
    <t>=НАЙТИ("-";B3;НАЙТИ("-";B3)+1)</t>
  </si>
  <si>
    <t>Получаем размер</t>
  </si>
  <si>
    <t>=ПСТР(B3;C11+1;10000)</t>
  </si>
  <si>
    <t>PWWERTY-15-Средний</t>
  </si>
  <si>
    <t>АПКР-45-Большой</t>
  </si>
  <si>
    <t>Ищем первый дефис</t>
  </si>
  <si>
    <t>Компания</t>
  </si>
  <si>
    <t>STARBUCK'S COFFEE</t>
  </si>
  <si>
    <t>MCDONALD'S</t>
  </si>
  <si>
    <t>Преобразование регистра ПРОПНАЧ</t>
  </si>
  <si>
    <t>MICHAEL'S DELL</t>
  </si>
  <si>
    <t>Верное преобразование</t>
  </si>
  <si>
    <t>Заменяем апостраф на комбинацию букв</t>
  </si>
  <si>
    <t>Преобразуем в нужный регистр</t>
  </si>
  <si>
    <t>Возвращаем апостраф обратно</t>
  </si>
  <si>
    <t>Миссисипи</t>
  </si>
  <si>
    <t>Считаем кол-во символов в исходной строке</t>
  </si>
  <si>
    <t>Удаляем буквы И</t>
  </si>
  <si>
    <t>Считаем длину новой строки</t>
  </si>
  <si>
    <t>Вычитаем новую длину из исходной</t>
  </si>
  <si>
    <t>В одну формулу</t>
  </si>
  <si>
    <t>Продавец</t>
  </si>
  <si>
    <t>Сергей</t>
  </si>
  <si>
    <t>Мария</t>
  </si>
  <si>
    <t>Эмма</t>
  </si>
  <si>
    <t>Ирина</t>
  </si>
  <si>
    <t>Павел</t>
  </si>
  <si>
    <t>Продажи</t>
  </si>
  <si>
    <t>Магазин</t>
  </si>
  <si>
    <t xml:space="preserve">  Ярославль (Магазин #1)_x000C__x000C__x000C__x000C__x000C_</t>
  </si>
  <si>
    <t xml:space="preserve">     Ярославль (Магазин #3)_x000C__x000C__x000C__x000C__x000C_</t>
  </si>
  <si>
    <t xml:space="preserve">      Кострома (Магазин #2)_x000C__x000C__x000C__x000C__x000C_</t>
  </si>
  <si>
    <t xml:space="preserve">Кострома (Магазин #3)_x000C__x000C__x000C__x000C__x000C_    </t>
  </si>
  <si>
    <t xml:space="preserve">        Ярославль     (Магазин #2)_x000C__x000C__x000C__x000C__x000C_</t>
  </si>
  <si>
    <t xml:space="preserve">  Кострома        (Магазин #1)_x000C__x000C__x000C__x000C__x000C_</t>
  </si>
  <si>
    <t>Результат</t>
  </si>
  <si>
    <t>Номер</t>
  </si>
  <si>
    <t>Укорачиваем строку</t>
  </si>
  <si>
    <t>Добавление нулей справа</t>
  </si>
  <si>
    <t>Добавляем нули слева</t>
  </si>
  <si>
    <t>Сидоров</t>
  </si>
  <si>
    <t>Альберт</t>
  </si>
  <si>
    <t>Эйштейн</t>
  </si>
  <si>
    <t>Михаил</t>
  </si>
  <si>
    <t>Леднев</t>
  </si>
  <si>
    <t>Боб</t>
  </si>
  <si>
    <t>Селлар</t>
  </si>
  <si>
    <t>Продавец и продажи</t>
  </si>
  <si>
    <t>Функция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</si>
</sst>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#,##0\ &quot;₽&quot;;\-#,##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1E1E1E"/>
      <name val="Segoe UI"/>
      <family val="2"/>
      <charset val="204"/>
    </font>
    <font>
      <sz val="10"/>
      <color rgb="FF2C2D2E"/>
      <name val="Calibri"/>
      <family val="2"/>
      <charset val="204"/>
      <scheme val="minor"/>
    </font>
    <font>
      <sz val="12"/>
      <color rgb="FF1E1E1E"/>
      <name val="Segoe UI"/>
      <family val="2"/>
      <charset val="204"/>
    </font>
    <font>
      <sz val="11"/>
      <color rgb="FF1E1E1E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top" wrapText="1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0" borderId="9" xfId="0" applyBorder="1"/>
    <xf numFmtId="0" fontId="0" fillId="2" borderId="8" xfId="0" applyFill="1" applyBorder="1"/>
    <xf numFmtId="22" fontId="0" fillId="0" borderId="0" xfId="0" applyNumberFormat="1"/>
    <xf numFmtId="22" fontId="0" fillId="0" borderId="0" xfId="0" quotePrefix="1" applyNumberFormat="1"/>
    <xf numFmtId="0" fontId="3" fillId="0" borderId="0" xfId="0" applyFont="1"/>
    <xf numFmtId="0" fontId="0" fillId="2" borderId="1" xfId="0" quotePrefix="1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0" fillId="3" borderId="0" xfId="0" applyFill="1"/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quotePrefix="1" applyFill="1"/>
    <xf numFmtId="0" fontId="0" fillId="7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8" xfId="0" applyFill="1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5" fontId="0" fillId="0" borderId="9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right" vertical="center"/>
    </xf>
    <xf numFmtId="5" fontId="0" fillId="0" borderId="0" xfId="0" applyNumberFormat="1"/>
    <xf numFmtId="0" fontId="0" fillId="0" borderId="14" xfId="0" applyNumberFormat="1" applyFill="1" applyBorder="1" applyAlignment="1">
      <alignment horizontal="right" vertic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'Использование спец. символов'!$B$3:$B$8</c:f>
              <c:strCache>
                <c:ptCount val="6"/>
                <c:pt idx="0">
                  <c:v>Иван
345</c:v>
                </c:pt>
                <c:pt idx="1">
                  <c:v>Сергей
543</c:v>
                </c:pt>
                <c:pt idx="2">
                  <c:v>Мария
348</c:v>
                </c:pt>
                <c:pt idx="3">
                  <c:v>Эмма
234</c:v>
                </c:pt>
                <c:pt idx="4">
                  <c:v>Ирина
678</c:v>
                </c:pt>
                <c:pt idx="5">
                  <c:v>Павел
541</c:v>
                </c:pt>
              </c:strCache>
            </c:strRef>
          </c:cat>
          <c:val>
            <c:numRef>
              <c:f>'Использование спец. символов'!$C$3:$C$8</c:f>
              <c:numCache>
                <c:formatCode>General</c:formatCode>
                <c:ptCount val="6"/>
                <c:pt idx="0">
                  <c:v>345</c:v>
                </c:pt>
                <c:pt idx="1">
                  <c:v>543</c:v>
                </c:pt>
                <c:pt idx="2">
                  <c:v>348</c:v>
                </c:pt>
                <c:pt idx="3">
                  <c:v>234</c:v>
                </c:pt>
                <c:pt idx="4">
                  <c:v>678</c:v>
                </c:pt>
                <c:pt idx="5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0-4DAB-B9B5-3811ACEA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40752"/>
        <c:axId val="566044352"/>
      </c:barChart>
      <c:catAx>
        <c:axId val="5660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44352"/>
        <c:crosses val="autoZero"/>
        <c:auto val="1"/>
        <c:lblAlgn val="ctr"/>
        <c:lblOffset val="100"/>
        <c:noMultiLvlLbl val="0"/>
      </c:catAx>
      <c:valAx>
        <c:axId val="56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0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193221</xdr:rowOff>
    </xdr:from>
    <xdr:to>
      <xdr:col>12</xdr:col>
      <xdr:colOff>10885</xdr:colOff>
      <xdr:row>15</xdr:row>
      <xdr:rowOff>10886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5137DD-9718-FE34-366A-040FE3AB2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9E8D-FB90-46E8-855A-A8FD1BFCA4FF}">
  <dimension ref="B2:D4"/>
  <sheetViews>
    <sheetView zoomScale="145" zoomScaleNormal="145" workbookViewId="0">
      <selection activeCell="C4" sqref="C4"/>
    </sheetView>
  </sheetViews>
  <sheetFormatPr defaultRowHeight="15" x14ac:dyDescent="0.25"/>
  <cols>
    <col min="2" max="2" width="13.7109375" customWidth="1"/>
    <col min="3" max="3" width="82.28515625" customWidth="1"/>
    <col min="4" max="4" width="16.42578125" customWidth="1"/>
  </cols>
  <sheetData>
    <row r="2" spans="2:4" x14ac:dyDescent="0.25">
      <c r="B2" s="1" t="s">
        <v>0</v>
      </c>
      <c r="C2" s="3">
        <v>5.4687654651654903E+23</v>
      </c>
      <c r="D2" s="2" t="s">
        <v>1</v>
      </c>
    </row>
    <row r="3" spans="2:4" x14ac:dyDescent="0.25">
      <c r="C3" s="4" t="s">
        <v>2</v>
      </c>
      <c r="D3" s="6" t="s">
        <v>4</v>
      </c>
    </row>
    <row r="4" spans="2:4" x14ac:dyDescent="0.25">
      <c r="C4" s="5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6EDE-AC71-40A2-89ED-4D777C0BE0E4}">
  <dimension ref="A1:C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3.42578125" customWidth="1"/>
    <col min="2" max="2" width="16.28515625" customWidth="1"/>
    <col min="3" max="3" width="14.42578125" customWidth="1"/>
  </cols>
  <sheetData>
    <row r="1" spans="1:3" ht="15.75" thickBot="1" x14ac:dyDescent="0.3"/>
    <row r="2" spans="1:3" ht="30" customHeight="1" thickBot="1" x14ac:dyDescent="0.3">
      <c r="A2" s="51" t="s">
        <v>144</v>
      </c>
      <c r="B2" s="52"/>
      <c r="C2" s="53" t="s">
        <v>150</v>
      </c>
    </row>
    <row r="3" spans="1:3" x14ac:dyDescent="0.25">
      <c r="A3" s="54" t="s">
        <v>5</v>
      </c>
      <c r="B3" s="55" t="str">
        <f>A3&amp;CHAR(10)&amp;C3</f>
        <v>Иван
345</v>
      </c>
      <c r="C3" s="56">
        <v>345</v>
      </c>
    </row>
    <row r="4" spans="1:3" x14ac:dyDescent="0.25">
      <c r="A4" s="10" t="s">
        <v>145</v>
      </c>
      <c r="B4" s="9" t="str">
        <f t="shared" ref="B4:B8" si="0">A4&amp;CHAR(10)&amp;C4</f>
        <v>Сергей
543</v>
      </c>
      <c r="C4" s="11">
        <v>543</v>
      </c>
    </row>
    <row r="5" spans="1:3" x14ac:dyDescent="0.25">
      <c r="A5" s="10" t="s">
        <v>146</v>
      </c>
      <c r="B5" s="9" t="str">
        <f t="shared" si="0"/>
        <v>Мария
348</v>
      </c>
      <c r="C5" s="11">
        <v>348</v>
      </c>
    </row>
    <row r="6" spans="1:3" x14ac:dyDescent="0.25">
      <c r="A6" s="10" t="s">
        <v>147</v>
      </c>
      <c r="B6" s="9" t="str">
        <f t="shared" si="0"/>
        <v>Эмма
234</v>
      </c>
      <c r="C6" s="11">
        <v>234</v>
      </c>
    </row>
    <row r="7" spans="1:3" x14ac:dyDescent="0.25">
      <c r="A7" s="10" t="s">
        <v>148</v>
      </c>
      <c r="B7" s="9" t="str">
        <f t="shared" si="0"/>
        <v>Ирина
678</v>
      </c>
      <c r="C7" s="11">
        <v>678</v>
      </c>
    </row>
    <row r="8" spans="1:3" ht="15.75" thickBot="1" x14ac:dyDescent="0.3">
      <c r="A8" s="12" t="s">
        <v>149</v>
      </c>
      <c r="B8" s="13" t="str">
        <f t="shared" si="0"/>
        <v>Павел
541</v>
      </c>
      <c r="C8" s="50">
        <v>541</v>
      </c>
    </row>
    <row r="11" spans="1:3" ht="17.25" x14ac:dyDescent="0.3">
      <c r="B11" s="57" t="str">
        <f>CHAR(35)</f>
        <v>#</v>
      </c>
    </row>
    <row r="12" spans="1:3" x14ac:dyDescent="0.25">
      <c r="B12" t="str">
        <f>CHAR(15)</f>
        <v>_x000F_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1978-C980-4EDF-A995-AB859D954FAD}">
  <dimension ref="B2:C8"/>
  <sheetViews>
    <sheetView zoomScale="160" zoomScaleNormal="160" workbookViewId="0">
      <selection activeCell="C3" sqref="C3"/>
    </sheetView>
  </sheetViews>
  <sheetFormatPr defaultRowHeight="15" x14ac:dyDescent="0.25"/>
  <cols>
    <col min="2" max="2" width="35.85546875" customWidth="1"/>
    <col min="3" max="3" width="28.7109375" customWidth="1"/>
  </cols>
  <sheetData>
    <row r="2" spans="2:3" x14ac:dyDescent="0.25">
      <c r="B2" s="58" t="s">
        <v>151</v>
      </c>
      <c r="C2" s="58" t="s">
        <v>158</v>
      </c>
    </row>
    <row r="3" spans="2:3" x14ac:dyDescent="0.25">
      <c r="B3" s="9" t="s">
        <v>152</v>
      </c>
      <c r="C3" s="34" t="str">
        <f>TRIM(CLEAN(B3))</f>
        <v>Ярославль (Магазин #1)</v>
      </c>
    </row>
    <row r="4" spans="2:3" x14ac:dyDescent="0.25">
      <c r="B4" s="9" t="s">
        <v>156</v>
      </c>
      <c r="C4" s="34" t="str">
        <f t="shared" ref="C4:C8" si="0">TRIM(CLEAN(B4))</f>
        <v>Ярославль (Магазин #2)</v>
      </c>
    </row>
    <row r="5" spans="2:3" x14ac:dyDescent="0.25">
      <c r="B5" s="9" t="s">
        <v>153</v>
      </c>
      <c r="C5" s="34" t="str">
        <f t="shared" si="0"/>
        <v>Ярославль (Магазин #3)</v>
      </c>
    </row>
    <row r="6" spans="2:3" x14ac:dyDescent="0.25">
      <c r="B6" s="9" t="s">
        <v>157</v>
      </c>
      <c r="C6" s="34" t="str">
        <f t="shared" si="0"/>
        <v>Кострома (Магазин #1)</v>
      </c>
    </row>
    <row r="7" spans="2:3" x14ac:dyDescent="0.25">
      <c r="B7" s="9" t="s">
        <v>154</v>
      </c>
      <c r="C7" s="34" t="str">
        <f t="shared" si="0"/>
        <v>Кострома (Магазин #2)</v>
      </c>
    </row>
    <row r="8" spans="2:3" x14ac:dyDescent="0.25">
      <c r="B8" s="9" t="s">
        <v>155</v>
      </c>
      <c r="C8" s="34" t="str">
        <f t="shared" si="0"/>
        <v>Кострома (Магазин #3)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D2B5-33AB-4ECA-ADA9-EFF5A0B0FB53}">
  <dimension ref="B3:G13"/>
  <sheetViews>
    <sheetView topLeftCell="B1" zoomScale="175" zoomScaleNormal="175" workbookViewId="0">
      <selection activeCell="D4" sqref="D4"/>
    </sheetView>
  </sheetViews>
  <sheetFormatPr defaultRowHeight="15" x14ac:dyDescent="0.25"/>
  <cols>
    <col min="2" max="2" width="19.140625" customWidth="1"/>
    <col min="3" max="3" width="25.7109375" customWidth="1"/>
    <col min="4" max="4" width="22.28515625" customWidth="1"/>
    <col min="5" max="5" width="30.7109375" customWidth="1"/>
    <col min="6" max="6" width="25.42578125" customWidth="1"/>
    <col min="7" max="7" width="22" customWidth="1"/>
  </cols>
  <sheetData>
    <row r="3" spans="2:7" ht="24.75" customHeight="1" thickBot="1" x14ac:dyDescent="0.3">
      <c r="B3" s="59" t="s">
        <v>159</v>
      </c>
      <c r="C3" s="59" t="s">
        <v>161</v>
      </c>
      <c r="D3" s="59" t="s">
        <v>160</v>
      </c>
      <c r="E3" s="59" t="s">
        <v>162</v>
      </c>
      <c r="F3" s="59" t="s">
        <v>160</v>
      </c>
      <c r="G3" s="59" t="s">
        <v>171</v>
      </c>
    </row>
    <row r="4" spans="2:7" x14ac:dyDescent="0.25">
      <c r="B4" s="19">
        <v>34235667</v>
      </c>
      <c r="C4" s="31" t="str">
        <f>B4&amp;"0000000000"</f>
        <v>342356670000000000</v>
      </c>
      <c r="D4" s="31" t="str">
        <f>LEFT(C4,10)</f>
        <v>3423566700</v>
      </c>
      <c r="E4" s="31" t="str">
        <f>"0000000000"&amp;B4</f>
        <v>000000000034235667</v>
      </c>
      <c r="F4" s="31" t="str">
        <f>RIGHT(E4,10)</f>
        <v>0034235667</v>
      </c>
      <c r="G4" s="67" t="str">
        <f>TEXT(B4,"0000000000")</f>
        <v>0034235667</v>
      </c>
    </row>
    <row r="5" spans="2:7" x14ac:dyDescent="0.25">
      <c r="B5" s="9">
        <v>5456</v>
      </c>
      <c r="C5" s="30" t="str">
        <f t="shared" ref="C5:C13" si="0">B5&amp;"0000000000"</f>
        <v>54560000000000</v>
      </c>
      <c r="D5" s="30" t="str">
        <f t="shared" ref="D5:D13" si="1">LEFT(C5,10)</f>
        <v>5456000000</v>
      </c>
      <c r="E5" s="30" t="str">
        <f t="shared" ref="E5:E13" si="2">"0000000000"&amp;B5</f>
        <v>00000000005456</v>
      </c>
      <c r="F5" s="30" t="str">
        <f t="shared" ref="F5:F13" si="3">RIGHT(E5,10)</f>
        <v>0000005456</v>
      </c>
      <c r="G5" s="67" t="str">
        <f t="shared" ref="G5:G13" si="4">TEXT(B5,"0000000000")</f>
        <v>0000005456</v>
      </c>
    </row>
    <row r="6" spans="2:7" x14ac:dyDescent="0.25">
      <c r="B6" s="9">
        <v>34453</v>
      </c>
      <c r="C6" s="30" t="str">
        <f t="shared" si="0"/>
        <v>344530000000000</v>
      </c>
      <c r="D6" s="30" t="str">
        <f t="shared" si="1"/>
        <v>3445300000</v>
      </c>
      <c r="E6" s="30" t="str">
        <f t="shared" si="2"/>
        <v>000000000034453</v>
      </c>
      <c r="F6" s="30" t="str">
        <f t="shared" si="3"/>
        <v>0000034453</v>
      </c>
      <c r="G6" s="67" t="str">
        <f t="shared" si="4"/>
        <v>0000034453</v>
      </c>
    </row>
    <row r="7" spans="2:7" x14ac:dyDescent="0.25">
      <c r="B7" s="9">
        <v>45</v>
      </c>
      <c r="C7" s="30" t="str">
        <f t="shared" si="0"/>
        <v>450000000000</v>
      </c>
      <c r="D7" s="30" t="str">
        <f t="shared" si="1"/>
        <v>4500000000</v>
      </c>
      <c r="E7" s="30" t="str">
        <f t="shared" si="2"/>
        <v>000000000045</v>
      </c>
      <c r="F7" s="30" t="str">
        <f t="shared" si="3"/>
        <v>0000000045</v>
      </c>
      <c r="G7" s="67" t="str">
        <f t="shared" si="4"/>
        <v>0000000045</v>
      </c>
    </row>
    <row r="8" spans="2:7" x14ac:dyDescent="0.25">
      <c r="B8" s="9">
        <v>675567</v>
      </c>
      <c r="C8" s="30" t="str">
        <f t="shared" si="0"/>
        <v>6755670000000000</v>
      </c>
      <c r="D8" s="30" t="str">
        <f t="shared" si="1"/>
        <v>6755670000</v>
      </c>
      <c r="E8" s="30" t="str">
        <f t="shared" si="2"/>
        <v>0000000000675567</v>
      </c>
      <c r="F8" s="30" t="str">
        <f t="shared" si="3"/>
        <v>0000675567</v>
      </c>
      <c r="G8" s="67" t="str">
        <f t="shared" si="4"/>
        <v>0000675567</v>
      </c>
    </row>
    <row r="9" spans="2:7" x14ac:dyDescent="0.25">
      <c r="B9" s="9">
        <v>8934</v>
      </c>
      <c r="C9" s="30" t="str">
        <f t="shared" si="0"/>
        <v>89340000000000</v>
      </c>
      <c r="D9" s="30" t="str">
        <f t="shared" si="1"/>
        <v>8934000000</v>
      </c>
      <c r="E9" s="30" t="str">
        <f t="shared" si="2"/>
        <v>00000000008934</v>
      </c>
      <c r="F9" s="30" t="str">
        <f t="shared" si="3"/>
        <v>0000008934</v>
      </c>
      <c r="G9" s="67" t="str">
        <f t="shared" si="4"/>
        <v>0000008934</v>
      </c>
    </row>
    <row r="10" spans="2:7" x14ac:dyDescent="0.25">
      <c r="B10" s="9">
        <v>3452656567</v>
      </c>
      <c r="C10" s="30" t="str">
        <f t="shared" si="0"/>
        <v>34526565670000000000</v>
      </c>
      <c r="D10" s="30" t="str">
        <f t="shared" si="1"/>
        <v>3452656567</v>
      </c>
      <c r="E10" s="30" t="str">
        <f t="shared" si="2"/>
        <v>00000000003452656567</v>
      </c>
      <c r="F10" s="30" t="str">
        <f t="shared" si="3"/>
        <v>3452656567</v>
      </c>
      <c r="G10" s="67" t="str">
        <f t="shared" si="4"/>
        <v>3452656567</v>
      </c>
    </row>
    <row r="11" spans="2:7" x14ac:dyDescent="0.25">
      <c r="B11" s="9">
        <v>7456344</v>
      </c>
      <c r="C11" s="30" t="str">
        <f t="shared" si="0"/>
        <v>74563440000000000</v>
      </c>
      <c r="D11" s="30" t="str">
        <f t="shared" si="1"/>
        <v>7456344000</v>
      </c>
      <c r="E11" s="30" t="str">
        <f t="shared" si="2"/>
        <v>00000000007456344</v>
      </c>
      <c r="F11" s="30" t="str">
        <f t="shared" si="3"/>
        <v>0007456344</v>
      </c>
      <c r="G11" s="67" t="str">
        <f t="shared" si="4"/>
        <v>0007456344</v>
      </c>
    </row>
    <row r="12" spans="2:7" x14ac:dyDescent="0.25">
      <c r="B12" s="9">
        <v>54563</v>
      </c>
      <c r="C12" s="30" t="str">
        <f t="shared" si="0"/>
        <v>545630000000000</v>
      </c>
      <c r="D12" s="30" t="str">
        <f t="shared" si="1"/>
        <v>5456300000</v>
      </c>
      <c r="E12" s="30" t="str">
        <f t="shared" si="2"/>
        <v>000000000054563</v>
      </c>
      <c r="F12" s="30" t="str">
        <f t="shared" si="3"/>
        <v>0000054563</v>
      </c>
      <c r="G12" s="67" t="str">
        <f t="shared" si="4"/>
        <v>0000054563</v>
      </c>
    </row>
    <row r="13" spans="2:7" x14ac:dyDescent="0.25">
      <c r="B13" s="9">
        <v>453426</v>
      </c>
      <c r="C13" s="30" t="str">
        <f t="shared" si="0"/>
        <v>4534260000000000</v>
      </c>
      <c r="D13" s="30" t="str">
        <f t="shared" si="1"/>
        <v>4534260000</v>
      </c>
      <c r="E13" s="30" t="str">
        <f t="shared" si="2"/>
        <v>0000000000453426</v>
      </c>
      <c r="F13" s="30" t="str">
        <f t="shared" si="3"/>
        <v>0000453426</v>
      </c>
      <c r="G13" s="67" t="str">
        <f t="shared" si="4"/>
        <v>0000453426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11D-7D13-484F-831C-9BA3D07E0747}">
  <dimension ref="B2:E8"/>
  <sheetViews>
    <sheetView zoomScale="160" zoomScaleNormal="160" workbookViewId="0">
      <selection activeCell="E3" sqref="E3"/>
    </sheetView>
  </sheetViews>
  <sheetFormatPr defaultRowHeight="15" x14ac:dyDescent="0.25"/>
  <cols>
    <col min="2" max="2" width="12.140625" customWidth="1"/>
    <col min="3" max="3" width="11.7109375" customWidth="1"/>
    <col min="4" max="4" width="21.28515625" customWidth="1"/>
    <col min="5" max="5" width="32.140625" customWidth="1"/>
  </cols>
  <sheetData>
    <row r="2" spans="2:5" ht="32.25" customHeight="1" thickBot="1" x14ac:dyDescent="0.3">
      <c r="B2" s="59" t="s">
        <v>12</v>
      </c>
      <c r="C2" s="59" t="s">
        <v>14</v>
      </c>
      <c r="D2" s="59" t="s">
        <v>150</v>
      </c>
      <c r="E2" s="32" t="s">
        <v>170</v>
      </c>
    </row>
    <row r="3" spans="2:5" x14ac:dyDescent="0.25">
      <c r="B3" s="61" t="s">
        <v>5</v>
      </c>
      <c r="C3" s="61" t="s">
        <v>6</v>
      </c>
      <c r="D3" s="62">
        <v>467843</v>
      </c>
      <c r="E3" s="64" t="str">
        <f>B3&amp;" "&amp;C3&amp;": "&amp;D3&amp;"  ₽"</f>
        <v>Иван Иванов: 467843  ₽</v>
      </c>
    </row>
    <row r="4" spans="2:5" x14ac:dyDescent="0.25">
      <c r="B4" s="60" t="s">
        <v>145</v>
      </c>
      <c r="C4" s="60" t="s">
        <v>163</v>
      </c>
      <c r="D4" s="63">
        <v>342344</v>
      </c>
      <c r="E4" s="64" t="str">
        <f t="shared" ref="E4:E7" si="0">B4&amp;" "&amp;C4&amp;": "&amp;D4&amp;"  ₽"</f>
        <v>Сергей Сидоров: 342344  ₽</v>
      </c>
    </row>
    <row r="5" spans="2:5" x14ac:dyDescent="0.25">
      <c r="B5" s="60" t="s">
        <v>164</v>
      </c>
      <c r="C5" s="60" t="s">
        <v>165</v>
      </c>
      <c r="D5" s="63">
        <v>254564</v>
      </c>
      <c r="E5" s="64" t="str">
        <f t="shared" si="0"/>
        <v>Альберт Эйштейн: 254564  ₽</v>
      </c>
    </row>
    <row r="6" spans="2:5" x14ac:dyDescent="0.25">
      <c r="B6" s="60" t="s">
        <v>166</v>
      </c>
      <c r="C6" s="60" t="s">
        <v>167</v>
      </c>
      <c r="D6" s="63">
        <v>456234</v>
      </c>
      <c r="E6" s="64" t="str">
        <f t="shared" si="0"/>
        <v>Михаил Леднев: 456234  ₽</v>
      </c>
    </row>
    <row r="7" spans="2:5" x14ac:dyDescent="0.25">
      <c r="B7" s="60" t="s">
        <v>168</v>
      </c>
      <c r="C7" s="60" t="s">
        <v>169</v>
      </c>
      <c r="D7" s="63">
        <v>543214</v>
      </c>
      <c r="E7" s="64" t="str">
        <f t="shared" si="0"/>
        <v>Боб Селлар: 543214  ₽</v>
      </c>
    </row>
    <row r="8" spans="2:5" x14ac:dyDescent="0.25">
      <c r="D8" s="65">
        <f>SUM(D3:D7)</f>
        <v>2064199</v>
      </c>
      <c r="E8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81EA-4013-43E1-B8AA-B7A3EFED1912}">
  <dimension ref="B2:E7"/>
  <sheetViews>
    <sheetView zoomScale="160" zoomScaleNormal="160" workbookViewId="0">
      <selection activeCell="E5" sqref="E5"/>
    </sheetView>
  </sheetViews>
  <sheetFormatPr defaultRowHeight="15" x14ac:dyDescent="0.25"/>
  <cols>
    <col min="2" max="4" width="15.7109375" customWidth="1"/>
    <col min="5" max="5" width="31" customWidth="1"/>
  </cols>
  <sheetData>
    <row r="2" spans="2:5" ht="15.75" thickBot="1" x14ac:dyDescent="0.3">
      <c r="B2" s="59" t="s">
        <v>12</v>
      </c>
      <c r="C2" s="59" t="s">
        <v>14</v>
      </c>
      <c r="D2" s="59" t="s">
        <v>150</v>
      </c>
      <c r="E2" s="32" t="s">
        <v>170</v>
      </c>
    </row>
    <row r="3" spans="2:5" x14ac:dyDescent="0.25">
      <c r="B3" s="61" t="s">
        <v>5</v>
      </c>
      <c r="C3" s="61" t="s">
        <v>6</v>
      </c>
      <c r="D3" s="62">
        <v>467843</v>
      </c>
      <c r="E3" s="64" t="str">
        <f xml:space="preserve"> B3&amp;" "&amp;C3&amp;": "&amp; TEXT(D3, "# ##0 ₽")</f>
        <v>Иван Иванов: 467 843 ₽</v>
      </c>
    </row>
    <row r="4" spans="2:5" x14ac:dyDescent="0.25">
      <c r="B4" s="60" t="s">
        <v>145</v>
      </c>
      <c r="C4" s="60" t="s">
        <v>163</v>
      </c>
      <c r="D4" s="63">
        <v>342344</v>
      </c>
      <c r="E4" s="64" t="str">
        <f t="shared" ref="E4:E7" si="0" xml:space="preserve"> B4&amp;" "&amp;C4&amp;": "&amp; TEXT(D4, "# ##0 ₽")</f>
        <v>Сергей Сидоров: 342 344 ₽</v>
      </c>
    </row>
    <row r="5" spans="2:5" x14ac:dyDescent="0.25">
      <c r="B5" s="60" t="s">
        <v>164</v>
      </c>
      <c r="C5" s="60" t="s">
        <v>165</v>
      </c>
      <c r="D5" s="63">
        <v>254564</v>
      </c>
      <c r="E5" s="64" t="str">
        <f t="shared" si="0"/>
        <v>Альберт Эйштейн: 254 564 ₽</v>
      </c>
    </row>
    <row r="6" spans="2:5" x14ac:dyDescent="0.25">
      <c r="B6" s="60" t="s">
        <v>166</v>
      </c>
      <c r="C6" s="60" t="s">
        <v>167</v>
      </c>
      <c r="D6" s="63">
        <v>456234</v>
      </c>
      <c r="E6" s="64" t="str">
        <f t="shared" si="0"/>
        <v>Михаил Леднев: 456 234 ₽</v>
      </c>
    </row>
    <row r="7" spans="2:5" x14ac:dyDescent="0.25">
      <c r="B7" s="60" t="s">
        <v>168</v>
      </c>
      <c r="C7" s="60" t="s">
        <v>169</v>
      </c>
      <c r="D7" s="63">
        <v>543214</v>
      </c>
      <c r="E7" s="64" t="str">
        <f t="shared" si="0"/>
        <v>Боб Селлар: 543 214 ₽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3910-EEAE-492D-A092-97368BCB986B}">
  <dimension ref="B2:E7"/>
  <sheetViews>
    <sheetView tabSelected="1" zoomScale="145" zoomScaleNormal="145" workbookViewId="0">
      <selection activeCell="D12" sqref="D12"/>
    </sheetView>
  </sheetViews>
  <sheetFormatPr defaultRowHeight="15" x14ac:dyDescent="0.25"/>
  <cols>
    <col min="2" max="4" width="15.7109375" customWidth="1"/>
    <col min="5" max="5" width="30.28515625" customWidth="1"/>
  </cols>
  <sheetData>
    <row r="2" spans="2:5" ht="15.75" thickBot="1" x14ac:dyDescent="0.3">
      <c r="B2" s="59" t="s">
        <v>12</v>
      </c>
      <c r="C2" s="59" t="s">
        <v>14</v>
      </c>
      <c r="D2" s="59" t="s">
        <v>150</v>
      </c>
      <c r="E2" s="32" t="s">
        <v>170</v>
      </c>
    </row>
    <row r="3" spans="2:5" x14ac:dyDescent="0.25">
      <c r="B3" s="61" t="s">
        <v>5</v>
      </c>
      <c r="C3" s="61" t="s">
        <v>6</v>
      </c>
      <c r="D3" s="62">
        <v>467843</v>
      </c>
      <c r="E3" s="64" t="str">
        <f>B3&amp;" "&amp;C3&amp;": "&amp;DOLLAR(D3,0)</f>
        <v>Иван Иванов: 467 843 ₽</v>
      </c>
    </row>
    <row r="4" spans="2:5" x14ac:dyDescent="0.25">
      <c r="B4" s="60" t="s">
        <v>145</v>
      </c>
      <c r="C4" s="60" t="s">
        <v>163</v>
      </c>
      <c r="D4" s="63">
        <v>342344</v>
      </c>
      <c r="E4" s="64" t="str">
        <f t="shared" ref="E4:E7" si="0">B4&amp;" "&amp;C4&amp;": "&amp;DOLLAR(D4,0)</f>
        <v>Сергей Сидоров: 342 344 ₽</v>
      </c>
    </row>
    <row r="5" spans="2:5" x14ac:dyDescent="0.25">
      <c r="B5" s="60" t="s">
        <v>164</v>
      </c>
      <c r="C5" s="60" t="s">
        <v>165</v>
      </c>
      <c r="D5" s="63">
        <v>254564</v>
      </c>
      <c r="E5" s="64" t="str">
        <f t="shared" si="0"/>
        <v>Альберт Эйштейн: 254 564 ₽</v>
      </c>
    </row>
    <row r="6" spans="2:5" x14ac:dyDescent="0.25">
      <c r="B6" s="60" t="s">
        <v>166</v>
      </c>
      <c r="C6" s="60" t="s">
        <v>167</v>
      </c>
      <c r="D6" s="63">
        <v>456234</v>
      </c>
      <c r="E6" s="64" t="str">
        <f t="shared" si="0"/>
        <v>Михаил Леднев: 456 234 ₽</v>
      </c>
    </row>
    <row r="7" spans="2:5" x14ac:dyDescent="0.25">
      <c r="B7" s="60" t="s">
        <v>168</v>
      </c>
      <c r="C7" s="60" t="s">
        <v>169</v>
      </c>
      <c r="D7" s="63">
        <v>543214</v>
      </c>
      <c r="E7" s="64" t="str">
        <f t="shared" si="0"/>
        <v>Боб Селлар: 543 214 ₽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9E54-7E25-451B-8E5F-822EE93CE8A9}">
  <dimension ref="A2:N18"/>
  <sheetViews>
    <sheetView zoomScale="160" zoomScaleNormal="160" workbookViewId="0">
      <selection activeCell="M4" sqref="M4"/>
    </sheetView>
  </sheetViews>
  <sheetFormatPr defaultRowHeight="15" x14ac:dyDescent="0.25"/>
  <cols>
    <col min="2" max="2" width="11.5703125" customWidth="1"/>
    <col min="3" max="3" width="13.7109375" customWidth="1"/>
    <col min="4" max="4" width="15.85546875" customWidth="1"/>
    <col min="5" max="5" width="35" customWidth="1"/>
    <col min="13" max="13" width="19.85546875" customWidth="1"/>
    <col min="14" max="14" width="32.28515625" customWidth="1"/>
  </cols>
  <sheetData>
    <row r="2" spans="1:14" ht="15.75" thickBot="1" x14ac:dyDescent="0.3">
      <c r="A2" s="6" t="s">
        <v>10</v>
      </c>
      <c r="B2" t="s">
        <v>8</v>
      </c>
      <c r="C2" t="s">
        <v>9</v>
      </c>
      <c r="D2" t="str">
        <f>B2&amp;A2&amp;C2</f>
        <v>Петр Петров</v>
      </c>
      <c r="E2" t="str">
        <f>B2&amp;" "&amp;C2</f>
        <v>Петр Петров</v>
      </c>
      <c r="G2" s="20" t="s">
        <v>29</v>
      </c>
      <c r="H2" s="20" t="s">
        <v>30</v>
      </c>
      <c r="I2" s="20" t="s">
        <v>34</v>
      </c>
      <c r="J2" s="20" t="s">
        <v>31</v>
      </c>
      <c r="K2" s="20" t="s">
        <v>32</v>
      </c>
      <c r="L2" s="20" t="s">
        <v>33</v>
      </c>
      <c r="M2" s="18" t="s">
        <v>35</v>
      </c>
    </row>
    <row r="3" spans="1:14" x14ac:dyDescent="0.25">
      <c r="B3" t="s">
        <v>5</v>
      </c>
      <c r="C3" t="s">
        <v>6</v>
      </c>
      <c r="D3" t="s">
        <v>7</v>
      </c>
      <c r="E3" t="str">
        <f>B3&amp;C3&amp;D3</f>
        <v>ИванИвановИванович</v>
      </c>
      <c r="G3" s="19">
        <v>2014</v>
      </c>
      <c r="H3" s="19">
        <v>10</v>
      </c>
      <c r="I3" s="19">
        <v>15</v>
      </c>
      <c r="J3" s="19">
        <v>19</v>
      </c>
      <c r="K3" s="19">
        <v>44</v>
      </c>
      <c r="L3" s="19">
        <v>13</v>
      </c>
      <c r="M3" s="22" t="s">
        <v>36</v>
      </c>
      <c r="N3" t="s">
        <v>38</v>
      </c>
    </row>
    <row r="4" spans="1:14" x14ac:dyDescent="0.25">
      <c r="B4" t="s">
        <v>5</v>
      </c>
      <c r="C4" t="s">
        <v>6</v>
      </c>
      <c r="D4" t="s">
        <v>7</v>
      </c>
      <c r="E4" t="str">
        <f>B4&amp;" "&amp;C4&amp;" "&amp;D4</f>
        <v>Иван Иванов Иванович</v>
      </c>
      <c r="M4" s="21" t="str">
        <f>_xlfn.TEXTJOIN(":",TRUE,G3:L3)</f>
        <v>2014:10:15:19:44:13</v>
      </c>
      <c r="N4" s="6" t="s">
        <v>37</v>
      </c>
    </row>
    <row r="5" spans="1:14" x14ac:dyDescent="0.25">
      <c r="B5" t="s">
        <v>5</v>
      </c>
      <c r="C5" t="s">
        <v>6</v>
      </c>
      <c r="D5" t="s">
        <v>7</v>
      </c>
      <c r="E5" t="str">
        <f>C5&amp;" "&amp;B5&amp;" "&amp;D5</f>
        <v>Иванов Иван Иванович</v>
      </c>
      <c r="M5" t="str">
        <f>_xlfn.CONCAT(G3,"/",H3,"/",I3," ",J3,":",K3,":",L3)</f>
        <v>2014/10/15 19:44:13</v>
      </c>
      <c r="N5" s="6" t="s">
        <v>39</v>
      </c>
    </row>
    <row r="6" spans="1:14" x14ac:dyDescent="0.25">
      <c r="B6">
        <v>2</v>
      </c>
      <c r="C6">
        <v>14</v>
      </c>
      <c r="D6">
        <v>55</v>
      </c>
      <c r="E6" t="str">
        <f>B6&amp;":"&amp;C6&amp;":"&amp;D6</f>
        <v>2:14:55</v>
      </c>
      <c r="M6" t="str">
        <f>G3&amp;"/"&amp;H3&amp;"/"&amp;I3&amp;" "&amp;J3&amp;":"&amp;K3&amp;":"&amp;L3</f>
        <v>2014/10/15 19:44:13</v>
      </c>
      <c r="N6" s="6" t="s">
        <v>40</v>
      </c>
    </row>
    <row r="7" spans="1:14" x14ac:dyDescent="0.25">
      <c r="A7" s="8" t="s">
        <v>11</v>
      </c>
      <c r="B7">
        <v>2</v>
      </c>
      <c r="C7">
        <v>14</v>
      </c>
      <c r="D7">
        <v>55</v>
      </c>
      <c r="E7" t="str">
        <f>B7&amp;A7&amp;C7&amp;A7&amp;D7</f>
        <v>2:14:55</v>
      </c>
    </row>
    <row r="9" spans="1:14" x14ac:dyDescent="0.25">
      <c r="B9" t="s">
        <v>5</v>
      </c>
      <c r="C9" t="s">
        <v>6</v>
      </c>
      <c r="D9" t="s">
        <v>7</v>
      </c>
      <c r="E9" t="str">
        <f>_xlfn.CONCAT(B9, " ", C9, " ", D9)</f>
        <v>Иван Иванов Иванович</v>
      </c>
    </row>
    <row r="11" spans="1:14" ht="15.75" thickBot="1" x14ac:dyDescent="0.3"/>
    <row r="12" spans="1:14" ht="24" customHeight="1" x14ac:dyDescent="0.25">
      <c r="B12" s="14" t="s">
        <v>12</v>
      </c>
      <c r="C12" s="15" t="s">
        <v>13</v>
      </c>
      <c r="D12" s="15" t="s">
        <v>14</v>
      </c>
      <c r="E12" s="16" t="s">
        <v>15</v>
      </c>
    </row>
    <row r="13" spans="1:14" x14ac:dyDescent="0.25">
      <c r="B13" s="10" t="s">
        <v>8</v>
      </c>
      <c r="C13" s="9" t="s">
        <v>16</v>
      </c>
      <c r="D13" s="9" t="s">
        <v>6</v>
      </c>
      <c r="E13" s="11" t="str">
        <f>_xlfn.TEXTJOIN(" ",TRUE,B13:D13)</f>
        <v>Петр Петрович Иванов</v>
      </c>
    </row>
    <row r="14" spans="1:14" x14ac:dyDescent="0.25">
      <c r="B14" s="10" t="s">
        <v>17</v>
      </c>
      <c r="C14" s="9"/>
      <c r="D14" s="9" t="s">
        <v>18</v>
      </c>
      <c r="E14" s="11" t="str">
        <f t="shared" ref="E14:E18" si="0">_xlfn.TEXTJOIN(" ",TRUE,B14:D14)</f>
        <v>Георгий Рудик</v>
      </c>
    </row>
    <row r="15" spans="1:14" x14ac:dyDescent="0.25">
      <c r="B15" s="10" t="s">
        <v>19</v>
      </c>
      <c r="C15" s="9" t="s">
        <v>20</v>
      </c>
      <c r="D15" s="9" t="s">
        <v>21</v>
      </c>
      <c r="E15" s="11" t="str">
        <f t="shared" si="0"/>
        <v>Юрий Борисович Гладков</v>
      </c>
    </row>
    <row r="16" spans="1:14" x14ac:dyDescent="0.25">
      <c r="B16" s="10" t="s">
        <v>22</v>
      </c>
      <c r="C16" s="9" t="s">
        <v>23</v>
      </c>
      <c r="D16" s="9" t="s">
        <v>24</v>
      </c>
      <c r="E16" s="11" t="str">
        <f t="shared" si="0"/>
        <v>Екатерина Павловна Попова</v>
      </c>
    </row>
    <row r="17" spans="2:5" x14ac:dyDescent="0.25">
      <c r="B17" s="10" t="s">
        <v>25</v>
      </c>
      <c r="C17" s="9"/>
      <c r="D17" s="9" t="s">
        <v>26</v>
      </c>
      <c r="E17" s="11" t="str">
        <f t="shared" si="0"/>
        <v>Евгений Новиков</v>
      </c>
    </row>
    <row r="18" spans="2:5" ht="15.75" thickBot="1" x14ac:dyDescent="0.3">
      <c r="B18" s="12" t="s">
        <v>27</v>
      </c>
      <c r="C18" s="13"/>
      <c r="D18" s="13" t="s">
        <v>28</v>
      </c>
      <c r="E18" s="11" t="str">
        <f t="shared" si="0"/>
        <v>Федор Достоевский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035-B366-487C-A0EB-878BAC2509EF}">
  <dimension ref="A2:H18"/>
  <sheetViews>
    <sheetView zoomScale="145" zoomScaleNormal="145" workbookViewId="0">
      <selection activeCell="C18" sqref="C18"/>
    </sheetView>
  </sheetViews>
  <sheetFormatPr defaultRowHeight="15" x14ac:dyDescent="0.25"/>
  <cols>
    <col min="1" max="1" width="48.85546875" customWidth="1"/>
    <col min="2" max="2" width="60.42578125" customWidth="1"/>
    <col min="3" max="3" width="66.7109375" customWidth="1"/>
    <col min="6" max="6" width="11.140625" customWidth="1"/>
    <col min="7" max="7" width="12.5703125" customWidth="1"/>
    <col min="8" max="8" width="22.85546875" customWidth="1"/>
  </cols>
  <sheetData>
    <row r="2" spans="1:8" x14ac:dyDescent="0.25">
      <c r="E2" s="17" t="s">
        <v>47</v>
      </c>
      <c r="F2" s="17" t="s">
        <v>48</v>
      </c>
      <c r="G2" s="17" t="s">
        <v>49</v>
      </c>
      <c r="H2" t="str">
        <f>_xlfn.CONCAT(PROPER(E2), " ", PROPER(F2), " ", PROPER(G2))</f>
        <v>Иван Иванов Иванович</v>
      </c>
    </row>
    <row r="3" spans="1:8" x14ac:dyDescent="0.25">
      <c r="C3" s="26" t="s">
        <v>67</v>
      </c>
      <c r="H3" t="str">
        <f>PROPER(_xlfn.CONCAT(E2," ",F2," ",G2))</f>
        <v>Иван Иванов Иванович</v>
      </c>
    </row>
    <row r="4" spans="1:8" x14ac:dyDescent="0.25">
      <c r="C4" s="27" t="s">
        <v>50</v>
      </c>
    </row>
    <row r="6" spans="1:8" x14ac:dyDescent="0.25">
      <c r="A6" s="23" t="s">
        <v>42</v>
      </c>
      <c r="B6" s="24" t="s">
        <v>41</v>
      </c>
      <c r="C6" t="str">
        <f>UPPER(C4)</f>
        <v>НА ДВОРЕ ТРАВА, НА ТРАВЕ ДРОВА - НЕ РУБИ ДРОВА НА ТРОВЕ ДВОРА.</v>
      </c>
    </row>
    <row r="7" spans="1:8" x14ac:dyDescent="0.25">
      <c r="A7" s="23" t="s">
        <v>44</v>
      </c>
      <c r="B7" s="24" t="s">
        <v>43</v>
      </c>
      <c r="C7" t="str">
        <f>LOWER(C4)</f>
        <v>на дворе трава, на траве дрова - не руби дрова на трове двора.</v>
      </c>
    </row>
    <row r="8" spans="1:8" x14ac:dyDescent="0.25">
      <c r="A8" s="23" t="s">
        <v>46</v>
      </c>
      <c r="B8" s="24" t="s">
        <v>45</v>
      </c>
      <c r="C8" t="str">
        <f>PROPER(C4)</f>
        <v>На Дворе Трава, На Траве Дрова - Не Руби Дрова На Трове Двора.</v>
      </c>
    </row>
    <row r="10" spans="1:8" x14ac:dyDescent="0.25">
      <c r="A10" s="23" t="s">
        <v>52</v>
      </c>
      <c r="B10" s="24" t="s">
        <v>56</v>
      </c>
      <c r="C10" t="str">
        <f>LEFT(C4,1)</f>
        <v>н</v>
      </c>
    </row>
    <row r="11" spans="1:8" x14ac:dyDescent="0.25">
      <c r="A11" s="23" t="s">
        <v>53</v>
      </c>
      <c r="B11" s="24" t="s">
        <v>51</v>
      </c>
      <c r="C11" t="str">
        <f>UPPER(C10)</f>
        <v>Н</v>
      </c>
    </row>
    <row r="12" spans="1:8" x14ac:dyDescent="0.25">
      <c r="A12" s="23" t="s">
        <v>55</v>
      </c>
      <c r="B12" s="24" t="s">
        <v>54</v>
      </c>
      <c r="C12" t="str">
        <f>RIGHT(C4,1)</f>
        <v>.</v>
      </c>
    </row>
    <row r="13" spans="1:8" x14ac:dyDescent="0.25">
      <c r="A13" s="23" t="s">
        <v>58</v>
      </c>
      <c r="B13" s="24" t="s">
        <v>57</v>
      </c>
      <c r="C13" s="25">
        <f>LEN(C4)</f>
        <v>62</v>
      </c>
    </row>
    <row r="14" spans="1:8" x14ac:dyDescent="0.25">
      <c r="A14" s="23" t="s">
        <v>59</v>
      </c>
      <c r="B14" s="24" t="s">
        <v>60</v>
      </c>
      <c r="C14" t="str">
        <f>RIGHT(C4,LEN(C4)-1)</f>
        <v>а ДВоРЕ трАва, на ТрАве дрОва - НЕ РуБИ дрОва на трОве ДВора.</v>
      </c>
    </row>
    <row r="15" spans="1:8" x14ac:dyDescent="0.25">
      <c r="A15" s="23" t="s">
        <v>62</v>
      </c>
      <c r="B15" s="24" t="s">
        <v>61</v>
      </c>
      <c r="C15" t="str">
        <f>LOWER(RIGHT(C4,LEN(C4)-1))</f>
        <v>а дворе трава, на траве дрова - не руби дрова на трове двора.</v>
      </c>
    </row>
    <row r="16" spans="1:8" x14ac:dyDescent="0.25">
      <c r="A16" s="23" t="s">
        <v>63</v>
      </c>
      <c r="B16" s="24" t="s">
        <v>64</v>
      </c>
      <c r="C16" t="str">
        <f>C11&amp;C15</f>
        <v>На дворе трава, на траве дрова - не руби дрова на трове двора.</v>
      </c>
    </row>
    <row r="17" spans="1:3" x14ac:dyDescent="0.25">
      <c r="A17" s="23" t="s">
        <v>65</v>
      </c>
      <c r="B17" s="24" t="s">
        <v>66</v>
      </c>
      <c r="C17" t="str">
        <f>UPPER(LEFT(C4,1))&amp;LOWER(RIGHT(C4,LEN(C4)-1))</f>
        <v>На дворе трава, на траве дрова - не руби дрова на трове двора.</v>
      </c>
    </row>
    <row r="18" spans="1:3" x14ac:dyDescent="0.25">
      <c r="A18" s="23" t="s">
        <v>68</v>
      </c>
      <c r="B18" s="24" t="s">
        <v>69</v>
      </c>
      <c r="C18" t="str">
        <f>UPPER(LEFT(C3,1))&amp;LOWER(RIGHT(C3,LEN(C3)-1))</f>
        <v>No-reply: вам отправили файлы c dropmefiles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0404-98CB-465D-9812-00F61258D2FE}">
  <dimension ref="B3:C7"/>
  <sheetViews>
    <sheetView zoomScale="160" zoomScaleNormal="160" workbookViewId="0">
      <selection activeCell="C4" sqref="C4"/>
    </sheetView>
  </sheetViews>
  <sheetFormatPr defaultRowHeight="15" x14ac:dyDescent="0.25"/>
  <cols>
    <col min="2" max="2" width="19.5703125" customWidth="1"/>
    <col min="3" max="3" width="20.28515625" customWidth="1"/>
  </cols>
  <sheetData>
    <row r="3" spans="2:3" ht="19.5" customHeight="1" thickBot="1" x14ac:dyDescent="0.3">
      <c r="B3" s="28" t="s">
        <v>70</v>
      </c>
      <c r="C3" s="28" t="s">
        <v>74</v>
      </c>
    </row>
    <row r="4" spans="2:3" x14ac:dyDescent="0.25">
      <c r="B4" s="19" t="s">
        <v>71</v>
      </c>
      <c r="C4" s="19" t="str">
        <f>TRIM(B4)</f>
        <v>А С ВВ</v>
      </c>
    </row>
    <row r="5" spans="2:3" x14ac:dyDescent="0.25">
      <c r="B5" s="9" t="s">
        <v>72</v>
      </c>
      <c r="C5" s="9" t="str">
        <f t="shared" ref="C5:C7" si="0">TRIM(B5)</f>
        <v>А П РТИ</v>
      </c>
    </row>
    <row r="6" spans="2:3" x14ac:dyDescent="0.25">
      <c r="B6" s="9" t="s">
        <v>73</v>
      </c>
      <c r="C6" s="9" t="str">
        <f t="shared" si="0"/>
        <v>Сергей Иванов</v>
      </c>
    </row>
    <row r="7" spans="2:3" x14ac:dyDescent="0.25">
      <c r="B7" s="9" t="s">
        <v>75</v>
      </c>
      <c r="C7" s="9" t="str">
        <f t="shared" si="0"/>
        <v>Сидоров Д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4DEF-36CC-49ED-A355-23D3102886BF}">
  <dimension ref="A2:D18"/>
  <sheetViews>
    <sheetView zoomScale="160" zoomScaleNormal="160" workbookViewId="0">
      <selection activeCell="B18" sqref="B18"/>
    </sheetView>
  </sheetViews>
  <sheetFormatPr defaultRowHeight="15" x14ac:dyDescent="0.25"/>
  <cols>
    <col min="1" max="1" width="21.42578125" customWidth="1"/>
    <col min="2" max="2" width="22.5703125" customWidth="1"/>
    <col min="3" max="3" width="21.42578125" customWidth="1"/>
  </cols>
  <sheetData>
    <row r="2" spans="1:4" s="29" customFormat="1" ht="36.75" customHeight="1" x14ac:dyDescent="0.25">
      <c r="A2" s="46" t="s">
        <v>76</v>
      </c>
      <c r="B2" s="46"/>
      <c r="C2" s="46"/>
      <c r="D2" s="46"/>
    </row>
    <row r="3" spans="1:4" ht="15.75" thickBot="1" x14ac:dyDescent="0.3">
      <c r="A3" s="32" t="s">
        <v>77</v>
      </c>
      <c r="B3" s="32" t="s">
        <v>78</v>
      </c>
    </row>
    <row r="4" spans="1:4" x14ac:dyDescent="0.25">
      <c r="A4" s="31" t="s">
        <v>79</v>
      </c>
      <c r="B4" s="31" t="str">
        <f>LEFT(A4,5)</f>
        <v>45845</v>
      </c>
      <c r="C4" s="33" t="s">
        <v>82</v>
      </c>
    </row>
    <row r="5" spans="1:4" x14ac:dyDescent="0.25">
      <c r="A5" s="30" t="s">
        <v>80</v>
      </c>
      <c r="B5" s="31" t="str">
        <f t="shared" ref="B5:B6" si="0">LEFT(A5,5)</f>
        <v>75648</v>
      </c>
      <c r="C5" s="33" t="s">
        <v>83</v>
      </c>
    </row>
    <row r="6" spans="1:4" x14ac:dyDescent="0.25">
      <c r="A6" s="30" t="s">
        <v>81</v>
      </c>
      <c r="B6" s="31" t="str">
        <f t="shared" si="0"/>
        <v>12547</v>
      </c>
      <c r="C6" s="33" t="s">
        <v>84</v>
      </c>
    </row>
    <row r="8" spans="1:4" x14ac:dyDescent="0.25">
      <c r="A8" s="47" t="s">
        <v>85</v>
      </c>
      <c r="B8" s="47"/>
      <c r="C8" s="47"/>
    </row>
    <row r="9" spans="1:4" ht="15.75" thickBot="1" x14ac:dyDescent="0.3">
      <c r="A9" s="36" t="s">
        <v>86</v>
      </c>
      <c r="B9" s="36" t="s">
        <v>87</v>
      </c>
    </row>
    <row r="10" spans="1:4" x14ac:dyDescent="0.25">
      <c r="A10" s="35" t="s">
        <v>88</v>
      </c>
      <c r="B10" s="35" t="str">
        <f>RIGHT(A10,9)</f>
        <v>845-44-65</v>
      </c>
      <c r="C10" s="37" t="s">
        <v>91</v>
      </c>
    </row>
    <row r="11" spans="1:4" x14ac:dyDescent="0.25">
      <c r="A11" s="34" t="s">
        <v>89</v>
      </c>
      <c r="B11" s="35" t="str">
        <f t="shared" ref="B11:B12" si="1">RIGHT(A11,9)</f>
        <v>458-78-62</v>
      </c>
      <c r="C11" s="37" t="s">
        <v>92</v>
      </c>
    </row>
    <row r="12" spans="1:4" x14ac:dyDescent="0.25">
      <c r="A12" s="34" t="s">
        <v>90</v>
      </c>
      <c r="B12" s="35" t="str">
        <f t="shared" si="1"/>
        <v>458-58-74</v>
      </c>
      <c r="C12" s="37" t="s">
        <v>93</v>
      </c>
    </row>
    <row r="14" spans="1:4" x14ac:dyDescent="0.25">
      <c r="A14" s="47" t="s">
        <v>94</v>
      </c>
      <c r="B14" s="47"/>
      <c r="C14" s="47"/>
    </row>
    <row r="15" spans="1:4" x14ac:dyDescent="0.25">
      <c r="A15" s="38" t="s">
        <v>95</v>
      </c>
      <c r="B15" s="38" t="s">
        <v>96</v>
      </c>
    </row>
    <row r="16" spans="1:4" x14ac:dyDescent="0.25">
      <c r="A16" s="34" t="s">
        <v>97</v>
      </c>
      <c r="B16" s="34" t="str">
        <f>MID(A16,11,5)</f>
        <v>11469</v>
      </c>
      <c r="C16" s="39" t="s">
        <v>100</v>
      </c>
    </row>
    <row r="17" spans="1:3" x14ac:dyDescent="0.25">
      <c r="A17" s="34" t="s">
        <v>98</v>
      </c>
      <c r="B17" s="34" t="str">
        <f t="shared" ref="B17:B18" si="2">MID(A17,11,5)</f>
        <v>02444</v>
      </c>
      <c r="C17" s="39" t="s">
        <v>101</v>
      </c>
    </row>
    <row r="18" spans="1:3" x14ac:dyDescent="0.25">
      <c r="A18" s="34" t="s">
        <v>99</v>
      </c>
      <c r="B18" s="34" t="str">
        <f t="shared" si="2"/>
        <v>20456</v>
      </c>
      <c r="C18" s="39" t="s">
        <v>102</v>
      </c>
    </row>
  </sheetData>
  <mergeCells count="3">
    <mergeCell ref="A2:D2"/>
    <mergeCell ref="A8:C8"/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F178-0372-40C7-85D8-CA4F12FE035C}">
  <dimension ref="B2:C14"/>
  <sheetViews>
    <sheetView zoomScale="160" zoomScaleNormal="160" workbookViewId="0">
      <selection activeCell="C14" sqref="C14"/>
    </sheetView>
  </sheetViews>
  <sheetFormatPr defaultRowHeight="15" x14ac:dyDescent="0.25"/>
  <cols>
    <col min="2" max="2" width="27.5703125" customWidth="1"/>
    <col min="3" max="3" width="30.28515625" customWidth="1"/>
  </cols>
  <sheetData>
    <row r="2" spans="2:3" x14ac:dyDescent="0.25">
      <c r="B2" t="s">
        <v>103</v>
      </c>
    </row>
    <row r="3" spans="2:3" x14ac:dyDescent="0.25">
      <c r="B3" t="s">
        <v>104</v>
      </c>
    </row>
    <row r="4" spans="2:3" x14ac:dyDescent="0.25">
      <c r="B4" t="s">
        <v>105</v>
      </c>
    </row>
    <row r="6" spans="2:3" ht="15.75" thickBot="1" x14ac:dyDescent="0.3">
      <c r="B6" s="40" t="s">
        <v>106</v>
      </c>
      <c r="C6" s="40" t="s">
        <v>110</v>
      </c>
    </row>
    <row r="7" spans="2:3" x14ac:dyDescent="0.25">
      <c r="B7" s="19" t="s">
        <v>107</v>
      </c>
      <c r="C7" s="35" t="str">
        <f>MID(B7,FIND("-",B7)+1,2)</f>
        <v>13</v>
      </c>
    </row>
    <row r="8" spans="2:3" x14ac:dyDescent="0.25">
      <c r="B8" s="9" t="s">
        <v>108</v>
      </c>
      <c r="C8" s="35" t="str">
        <f t="shared" ref="C8:C11" si="0">MID(B8,FIND("-",B8)+1,2)</f>
        <v>15</v>
      </c>
    </row>
    <row r="9" spans="2:3" x14ac:dyDescent="0.25">
      <c r="B9" s="9" t="s">
        <v>109</v>
      </c>
      <c r="C9" s="35" t="str">
        <f t="shared" si="0"/>
        <v>16</v>
      </c>
    </row>
    <row r="10" spans="2:3" x14ac:dyDescent="0.25">
      <c r="B10" s="9" t="s">
        <v>115</v>
      </c>
      <c r="C10" s="35" t="str">
        <f t="shared" si="0"/>
        <v>27</v>
      </c>
    </row>
    <row r="11" spans="2:3" x14ac:dyDescent="0.25">
      <c r="B11" s="9" t="s">
        <v>116</v>
      </c>
      <c r="C11" s="35" t="str">
        <f t="shared" si="0"/>
        <v>49</v>
      </c>
    </row>
    <row r="13" spans="2:3" x14ac:dyDescent="0.25">
      <c r="B13" t="s">
        <v>111</v>
      </c>
      <c r="C13" s="6" t="s">
        <v>112</v>
      </c>
    </row>
    <row r="14" spans="2:3" x14ac:dyDescent="0.25">
      <c r="B14" t="s">
        <v>113</v>
      </c>
      <c r="C14" s="6" t="s">
        <v>114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BAA-951A-4DAE-9233-84521A230A34}">
  <dimension ref="B2:D16"/>
  <sheetViews>
    <sheetView topLeftCell="A4" zoomScale="160" zoomScaleNormal="160" workbookViewId="0">
      <selection activeCell="C3" sqref="C3"/>
    </sheetView>
  </sheetViews>
  <sheetFormatPr defaultRowHeight="15" x14ac:dyDescent="0.25"/>
  <cols>
    <col min="2" max="2" width="31.85546875" customWidth="1"/>
    <col min="3" max="3" width="41.140625" customWidth="1"/>
    <col min="4" max="4" width="39.7109375" customWidth="1"/>
  </cols>
  <sheetData>
    <row r="2" spans="2:4" ht="15.75" thickBot="1" x14ac:dyDescent="0.3">
      <c r="B2" s="40" t="s">
        <v>106</v>
      </c>
      <c r="C2" s="40" t="s">
        <v>117</v>
      </c>
    </row>
    <row r="3" spans="2:4" x14ac:dyDescent="0.25">
      <c r="B3" s="19" t="s">
        <v>107</v>
      </c>
      <c r="C3" s="31" t="str">
        <f>MID(B3,FIND("-",B3,FIND("-",B3)+1)+1,10000)</f>
        <v>Малый</v>
      </c>
    </row>
    <row r="4" spans="2:4" x14ac:dyDescent="0.25">
      <c r="B4" s="9" t="s">
        <v>126</v>
      </c>
      <c r="C4" s="31" t="str">
        <f t="shared" ref="C4:C7" si="0">MID(B4,FIND("-",B4,FIND("-",B4)+1)+1,10000)</f>
        <v>Средний</v>
      </c>
    </row>
    <row r="5" spans="2:4" x14ac:dyDescent="0.25">
      <c r="B5" s="9" t="s">
        <v>109</v>
      </c>
      <c r="C5" s="31" t="str">
        <f t="shared" si="0"/>
        <v>Большой</v>
      </c>
    </row>
    <row r="6" spans="2:4" x14ac:dyDescent="0.25">
      <c r="B6" s="9" t="s">
        <v>115</v>
      </c>
      <c r="C6" s="31" t="str">
        <f t="shared" si="0"/>
        <v>Средний</v>
      </c>
    </row>
    <row r="7" spans="2:4" x14ac:dyDescent="0.25">
      <c r="B7" s="9" t="s">
        <v>116</v>
      </c>
      <c r="C7" s="31" t="str">
        <f t="shared" si="0"/>
        <v>Большой</v>
      </c>
    </row>
    <row r="9" spans="2:4" x14ac:dyDescent="0.25">
      <c r="B9" s="6" t="s">
        <v>118</v>
      </c>
      <c r="C9" s="7">
        <f>FIND("-",B3,5)</f>
        <v>7</v>
      </c>
      <c r="D9" t="s">
        <v>120</v>
      </c>
    </row>
    <row r="10" spans="2:4" x14ac:dyDescent="0.25">
      <c r="B10" s="6" t="s">
        <v>119</v>
      </c>
      <c r="C10" s="7">
        <f>FIND("-",B3)</f>
        <v>4</v>
      </c>
      <c r="D10" t="s">
        <v>121</v>
      </c>
    </row>
    <row r="11" spans="2:4" x14ac:dyDescent="0.25">
      <c r="B11" s="6" t="s">
        <v>123</v>
      </c>
      <c r="C11" s="7">
        <f>FIND("-",B3,FIND("-",B3)+1)</f>
        <v>7</v>
      </c>
      <c r="D11" t="s">
        <v>122</v>
      </c>
    </row>
    <row r="12" spans="2:4" x14ac:dyDescent="0.25">
      <c r="B12" s="6" t="s">
        <v>125</v>
      </c>
      <c r="C12" s="7" t="str">
        <f>MID(B3,C11+1,10000)</f>
        <v>Малый</v>
      </c>
      <c r="D12" t="s">
        <v>124</v>
      </c>
    </row>
    <row r="13" spans="2:4" x14ac:dyDescent="0.25">
      <c r="C13" s="7"/>
    </row>
    <row r="14" spans="2:4" x14ac:dyDescent="0.25">
      <c r="C14" s="7"/>
    </row>
    <row r="15" spans="2:4" x14ac:dyDescent="0.25">
      <c r="B15" t="s">
        <v>127</v>
      </c>
      <c r="C15" s="7"/>
    </row>
    <row r="16" spans="2:4" x14ac:dyDescent="0.25">
      <c r="B16" t="s">
        <v>128</v>
      </c>
      <c r="C16" s="7">
        <f>FIND("-",B15,6)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BBB8-4A7D-4437-9784-3C7A7BF3E96D}">
  <dimension ref="B3:E10"/>
  <sheetViews>
    <sheetView zoomScale="160" zoomScaleNormal="160" workbookViewId="0">
      <selection activeCell="D8" sqref="D8"/>
    </sheetView>
  </sheetViews>
  <sheetFormatPr defaultRowHeight="15" x14ac:dyDescent="0.25"/>
  <cols>
    <col min="2" max="2" width="20.140625" customWidth="1"/>
    <col min="3" max="3" width="22.140625" customWidth="1"/>
    <col min="4" max="4" width="32.140625" customWidth="1"/>
    <col min="5" max="5" width="39.85546875" customWidth="1"/>
  </cols>
  <sheetData>
    <row r="3" spans="2:5" ht="41.25" customHeight="1" thickBot="1" x14ac:dyDescent="0.3">
      <c r="B3" s="41" t="s">
        <v>129</v>
      </c>
      <c r="C3" s="42" t="s">
        <v>132</v>
      </c>
      <c r="D3" s="45" t="s">
        <v>134</v>
      </c>
    </row>
    <row r="4" spans="2:5" x14ac:dyDescent="0.25">
      <c r="B4" s="43" t="s">
        <v>130</v>
      </c>
      <c r="C4" s="35" t="str">
        <f>PROPER(B4)</f>
        <v>Starbuck'S Coffee</v>
      </c>
      <c r="D4" s="19" t="str">
        <f>SUBSTITUTE(PROPER(SUBSTITUTE(B4,"'","qxyz")),"qxyz","'")</f>
        <v>Starbuck's Coffee</v>
      </c>
    </row>
    <row r="5" spans="2:5" x14ac:dyDescent="0.25">
      <c r="B5" s="44" t="s">
        <v>131</v>
      </c>
      <c r="C5" s="35" t="str">
        <f t="shared" ref="C5:C6" si="0">PROPER(B5)</f>
        <v>Mcdonald'S</v>
      </c>
      <c r="D5" s="19" t="str">
        <f t="shared" ref="D5:D6" si="1">SUBSTITUTE(PROPER(SUBSTITUTE(B5,"'","qxyz")),"qxyz","'")</f>
        <v>Mcdonald's</v>
      </c>
    </row>
    <row r="6" spans="2:5" x14ac:dyDescent="0.25">
      <c r="B6" s="44" t="s">
        <v>133</v>
      </c>
      <c r="C6" s="35" t="str">
        <f t="shared" si="0"/>
        <v>Michael'S Dell</v>
      </c>
      <c r="D6" s="19" t="str">
        <f t="shared" si="1"/>
        <v>Michael's Dell</v>
      </c>
    </row>
    <row r="8" spans="2:5" x14ac:dyDescent="0.25">
      <c r="D8" t="str">
        <f>SUBSTITUTE(B4,"'","qxyz")</f>
        <v>STARBUCKqxyzS COFFEE</v>
      </c>
      <c r="E8" t="s">
        <v>135</v>
      </c>
    </row>
    <row r="9" spans="2:5" x14ac:dyDescent="0.25">
      <c r="D9" t="str">
        <f>PROPER(D8)</f>
        <v>Starbuckqxyzs Coffee</v>
      </c>
      <c r="E9" t="s">
        <v>136</v>
      </c>
    </row>
    <row r="10" spans="2:5" x14ac:dyDescent="0.25">
      <c r="D10" t="str">
        <f>SUBSTITUTE(D9,"qxyz","'")</f>
        <v>Starbuck's Coffee</v>
      </c>
      <c r="E10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1E3F-F12D-4F19-A537-925F3A45C1E2}">
  <dimension ref="A2:B8"/>
  <sheetViews>
    <sheetView zoomScale="160" zoomScaleNormal="160" workbookViewId="0">
      <selection activeCell="B4" sqref="B4"/>
    </sheetView>
  </sheetViews>
  <sheetFormatPr defaultRowHeight="15" x14ac:dyDescent="0.25"/>
  <cols>
    <col min="1" max="1" width="29.42578125" customWidth="1"/>
    <col min="2" max="2" width="38.28515625" customWidth="1"/>
  </cols>
  <sheetData>
    <row r="2" spans="1:2" x14ac:dyDescent="0.25">
      <c r="B2" s="48" t="s">
        <v>138</v>
      </c>
    </row>
    <row r="4" spans="1:2" ht="30" x14ac:dyDescent="0.25">
      <c r="A4" s="29" t="s">
        <v>139</v>
      </c>
      <c r="B4" s="49">
        <f>LEN(B2)</f>
        <v>9</v>
      </c>
    </row>
    <row r="5" spans="1:2" ht="22.5" customHeight="1" x14ac:dyDescent="0.25">
      <c r="A5" t="s">
        <v>140</v>
      </c>
      <c r="B5" s="7" t="str">
        <f>SUBSTITUTE(B2,"и","")</f>
        <v>Мсссп</v>
      </c>
    </row>
    <row r="6" spans="1:2" x14ac:dyDescent="0.25">
      <c r="A6" t="s">
        <v>141</v>
      </c>
      <c r="B6" s="8">
        <f>LEN(B5)</f>
        <v>5</v>
      </c>
    </row>
    <row r="7" spans="1:2" ht="30" x14ac:dyDescent="0.25">
      <c r="A7" s="29" t="s">
        <v>142</v>
      </c>
      <c r="B7" s="48">
        <f>B4-B6</f>
        <v>4</v>
      </c>
    </row>
    <row r="8" spans="1:2" x14ac:dyDescent="0.25">
      <c r="A8" t="s">
        <v>143</v>
      </c>
      <c r="B8" s="48">
        <f>LEN(B2)-LEN(SUBSTITUTE(B2,"и",""))</f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Числа и формулы как текст</vt:lpstr>
      <vt:lpstr>Объединение строк</vt:lpstr>
      <vt:lpstr>Изменение регистра</vt:lpstr>
      <vt:lpstr>Удаление лишних пробелов</vt:lpstr>
      <vt:lpstr>Преобразование кодов</vt:lpstr>
      <vt:lpstr>Поиск в строке нужного символа</vt:lpstr>
      <vt:lpstr>Поиск размера</vt:lpstr>
      <vt:lpstr>Замена текста</vt:lpstr>
      <vt:lpstr>Подсчет символов</vt:lpstr>
      <vt:lpstr>Использование спец. символов</vt:lpstr>
      <vt:lpstr>Удаление непечатных символов</vt:lpstr>
      <vt:lpstr>Добавление нулей</vt:lpstr>
      <vt:lpstr>Форматирование для отчета</vt:lpstr>
      <vt:lpstr>Форматирование функцией</vt:lpstr>
      <vt:lpstr>Функция РУБЛЬ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2023-06-20T15:43:18Z</dcterms:created>
  <dcterms:modified xsi:type="dcterms:W3CDTF">2023-06-22T12:55:07Z</dcterms:modified>
</cp:coreProperties>
</file>