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4.09\"/>
    </mc:Choice>
  </mc:AlternateContent>
  <xr:revisionPtr revIDLastSave="0" documentId="13_ncr:1_{ADFDBDFC-9B22-43B5-879B-13350F9E4FC0}" xr6:coauthVersionLast="47" xr6:coauthVersionMax="47" xr10:uidLastSave="{00000000-0000-0000-0000-000000000000}"/>
  <bookViews>
    <workbookView xWindow="10" yWindow="10" windowWidth="19180" windowHeight="10330" tabRatio="910" firstSheet="9" activeTab="16" xr2:uid="{81884F8D-CF2B-46D1-9F3E-F8104C5854D3}"/>
  </bookViews>
  <sheets>
    <sheet name="Относительные ссылки" sheetId="1" r:id="rId1"/>
    <sheet name="Абсолютные ссылки" sheetId="2" r:id="rId2"/>
    <sheet name="Смешанные ссылки" sheetId="3" r:id="rId3"/>
    <sheet name="% выполнения" sheetId="4" r:id="rId4"/>
    <sheet name="% от общего плана" sheetId="5" r:id="rId5"/>
    <sheet name="% отклонения" sheetId="6" r:id="rId6"/>
    <sheet name="% отклонения 2" sheetId="7" r:id="rId7"/>
    <sheet name="% отклонения ABS()" sheetId="8" r:id="rId8"/>
    <sheet name="% от общей суммы" sheetId="9" r:id="rId9"/>
    <sheet name="% от общей суммы 2" sheetId="10" r:id="rId10"/>
    <sheet name="Накопительный итог" sheetId="11" r:id="rId11"/>
    <sheet name="Наценка-скидка" sheetId="12" r:id="rId12"/>
    <sheet name="% бюджета 0" sheetId="13" r:id="rId13"/>
    <sheet name="Округление" sheetId="14" r:id="rId14"/>
    <sheet name="Значащие цифры" sheetId="15" r:id="rId15"/>
    <sheet name="Счет значений" sheetId="16" r:id="rId16"/>
    <sheet name="Преобразование" sheetId="17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7" l="1"/>
  <c r="B7" i="17"/>
  <c r="C3" i="17"/>
  <c r="B3" i="17"/>
  <c r="G3" i="2"/>
  <c r="G4" i="2"/>
  <c r="G2" i="2"/>
  <c r="F3" i="2"/>
  <c r="F4" i="2"/>
  <c r="F2" i="2"/>
  <c r="E2" i="2"/>
  <c r="D15" i="16"/>
  <c r="E15" i="16"/>
  <c r="F15" i="16"/>
  <c r="C15" i="16"/>
  <c r="H4" i="16"/>
  <c r="I4" i="16"/>
  <c r="I5" i="16"/>
  <c r="I6" i="16"/>
  <c r="I7" i="16"/>
  <c r="I8" i="16"/>
  <c r="H5" i="16"/>
  <c r="H6" i="16"/>
  <c r="H7" i="16"/>
  <c r="H8" i="16"/>
  <c r="D12" i="16"/>
  <c r="E12" i="16"/>
  <c r="F12" i="16"/>
  <c r="C12" i="16"/>
  <c r="C6" i="15"/>
  <c r="C7" i="15"/>
  <c r="C8" i="15"/>
  <c r="C9" i="15"/>
  <c r="C10" i="15"/>
  <c r="C11" i="15"/>
  <c r="C5" i="15"/>
  <c r="D6" i="15"/>
  <c r="D7" i="15"/>
  <c r="D8" i="15"/>
  <c r="D9" i="15"/>
  <c r="D10" i="15"/>
  <c r="D11" i="15"/>
  <c r="D5" i="15"/>
  <c r="H8" i="15"/>
  <c r="C10" i="14"/>
  <c r="C9" i="14"/>
  <c r="C6" i="14"/>
  <c r="C7" i="14"/>
  <c r="C5" i="14"/>
  <c r="C4" i="14"/>
  <c r="C3" i="14"/>
  <c r="E4" i="13"/>
  <c r="E5" i="13"/>
  <c r="E3" i="13"/>
  <c r="E9" i="12"/>
  <c r="E5" i="12"/>
  <c r="D15" i="11"/>
  <c r="D16" i="11"/>
  <c r="D17" i="11"/>
  <c r="D4" i="11"/>
  <c r="D5" i="11"/>
  <c r="D6" i="11"/>
  <c r="D7" i="11"/>
  <c r="D8" i="11"/>
  <c r="D9" i="11"/>
  <c r="D10" i="11"/>
  <c r="D11" i="11"/>
  <c r="D12" i="11"/>
  <c r="D13" i="11"/>
  <c r="D14" i="11"/>
  <c r="D3" i="11"/>
  <c r="D4" i="10"/>
  <c r="D5" i="10"/>
  <c r="D6" i="10"/>
  <c r="D3" i="10"/>
  <c r="D4" i="9"/>
  <c r="D5" i="9"/>
  <c r="D6" i="9"/>
  <c r="D3" i="9"/>
  <c r="C9" i="9"/>
  <c r="E4" i="8"/>
  <c r="D4" i="8"/>
  <c r="E5" i="6"/>
  <c r="E6" i="6"/>
  <c r="E7" i="6"/>
  <c r="E4" i="6"/>
  <c r="E5" i="7"/>
  <c r="E6" i="7"/>
  <c r="E7" i="7"/>
  <c r="E4" i="7"/>
  <c r="D6" i="5"/>
  <c r="I7" i="5"/>
  <c r="J7" i="5"/>
  <c r="K7" i="5"/>
  <c r="H7" i="5"/>
  <c r="D7" i="5"/>
  <c r="D8" i="5"/>
  <c r="D9" i="5"/>
  <c r="E6" i="4"/>
  <c r="E7" i="4"/>
  <c r="E8" i="4"/>
  <c r="E5" i="4"/>
  <c r="D7" i="3"/>
  <c r="E7" i="3"/>
  <c r="F7" i="3"/>
  <c r="D6" i="3"/>
  <c r="E6" i="3"/>
  <c r="F6" i="3"/>
  <c r="D5" i="3"/>
  <c r="E5" i="3"/>
  <c r="F5" i="3"/>
  <c r="D4" i="3"/>
  <c r="E4" i="3"/>
  <c r="F4" i="3"/>
  <c r="C4" i="3"/>
  <c r="C5" i="3"/>
  <c r="C6" i="3"/>
  <c r="C7" i="3"/>
  <c r="C3" i="3"/>
  <c r="D3" i="3"/>
  <c r="E3" i="3"/>
  <c r="F3" i="3"/>
  <c r="D2" i="2"/>
  <c r="E3" i="2"/>
  <c r="E4" i="2"/>
  <c r="D3" i="2"/>
  <c r="D4" i="2"/>
  <c r="D5" i="1"/>
  <c r="D6" i="1"/>
  <c r="D7" i="1"/>
  <c r="D8" i="1"/>
  <c r="D9" i="1"/>
  <c r="D10" i="1"/>
  <c r="D3" i="1"/>
  <c r="D4" i="1"/>
  <c r="D2" i="1"/>
</calcChain>
</file>

<file path=xl/sharedStrings.xml><?xml version="1.0" encoding="utf-8"?>
<sst xmlns="http://schemas.openxmlformats.org/spreadsheetml/2006/main" count="153" uniqueCount="89">
  <si>
    <t>Название</t>
  </si>
  <si>
    <t>Кол-во</t>
  </si>
  <si>
    <t>Цена</t>
  </si>
  <si>
    <t>Сумма</t>
  </si>
  <si>
    <t>Кресло</t>
  </si>
  <si>
    <t>Стол</t>
  </si>
  <si>
    <t>Лампа</t>
  </si>
  <si>
    <t>Налоговая ставка</t>
  </si>
  <si>
    <t>Налог</t>
  </si>
  <si>
    <t xml:space="preserve">Итого </t>
  </si>
  <si>
    <t>Ширина</t>
  </si>
  <si>
    <t>Длина</t>
  </si>
  <si>
    <t>Скидка</t>
  </si>
  <si>
    <t xml:space="preserve">Если сумма счета больше 20000 </t>
  </si>
  <si>
    <t>Регион</t>
  </si>
  <si>
    <t>План</t>
  </si>
  <si>
    <t>Факт</t>
  </si>
  <si>
    <t>% выполнения</t>
  </si>
  <si>
    <t>Север</t>
  </si>
  <si>
    <t>Запад</t>
  </si>
  <si>
    <t>Юг</t>
  </si>
  <si>
    <t>Восток</t>
  </si>
  <si>
    <t>Продажи</t>
  </si>
  <si>
    <t>Общий план</t>
  </si>
  <si>
    <t>% отклонения</t>
  </si>
  <si>
    <t>Бюджет</t>
  </si>
  <si>
    <t>% отклонения ABS()</t>
  </si>
  <si>
    <t>Доход</t>
  </si>
  <si>
    <t>Итого</t>
  </si>
  <si>
    <t>% от общей суммы</t>
  </si>
  <si>
    <t>Накопительная сумма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</si>
  <si>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</si>
  <si>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</si>
  <si>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</si>
  <si>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</si>
  <si>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</si>
  <si>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</si>
  <si>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</si>
  <si>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</si>
  <si>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</si>
  <si>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</si>
  <si>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</si>
  <si>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</si>
  <si>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Клиент 1</t>
  </si>
  <si>
    <t>Клиент 2</t>
  </si>
  <si>
    <t>Стоимость</t>
  </si>
  <si>
    <t>Наценка %</t>
  </si>
  <si>
    <t>Скидка %</t>
  </si>
  <si>
    <t>Расходы</t>
  </si>
  <si>
    <t>% бюджета</t>
  </si>
  <si>
    <t>Иван</t>
  </si>
  <si>
    <t>Сергей</t>
  </si>
  <si>
    <t>Петр</t>
  </si>
  <si>
    <t>Формула</t>
  </si>
  <si>
    <t>Значение</t>
  </si>
  <si>
    <t>=ОКРУГЛ(24,45; 0)</t>
  </si>
  <si>
    <t>=ОКРУГЛ(24,45; 1)</t>
  </si>
  <si>
    <t>=ОКРУГЛ(24,45; -1)</t>
  </si>
  <si>
    <t>=ОКРУГЛ(24,45; -2)</t>
  </si>
  <si>
    <t>=ОКРУГЛ(54,45; -2)</t>
  </si>
  <si>
    <t>=ОКРУГЛВВЕРХ(24,01; 0)</t>
  </si>
  <si>
    <t>=ОКРУГЛВНИЗ(24,99; 0)</t>
  </si>
  <si>
    <t>Исходное значение</t>
  </si>
  <si>
    <t>Значение, округленное до заданного количества значащих цифр</t>
  </si>
  <si>
    <t>Число значащих цифр</t>
  </si>
  <si>
    <t>=ABS</t>
  </si>
  <si>
    <t>=ЦЕЛОЕ</t>
  </si>
  <si>
    <t>=ОКРУГЛ</t>
  </si>
  <si>
    <t>=ДЛСТР</t>
  </si>
  <si>
    <t>Математика</t>
  </si>
  <si>
    <t>Физика</t>
  </si>
  <si>
    <t>Химия</t>
  </si>
  <si>
    <t>История</t>
  </si>
  <si>
    <t>Студент 1</t>
  </si>
  <si>
    <t>Студент 2</t>
  </si>
  <si>
    <t>Студент 3</t>
  </si>
  <si>
    <t>Студент 4</t>
  </si>
  <si>
    <t>Студент 5</t>
  </si>
  <si>
    <t>Не сдан</t>
  </si>
  <si>
    <t>Сколько студентов сдало экзаменов</t>
  </si>
  <si>
    <t>Сдавалось экзаменов</t>
  </si>
  <si>
    <t>Осталось сдать</t>
  </si>
  <si>
    <t>Сколько студентов не сдало экзаменов</t>
  </si>
  <si>
    <t>Градус Цельсия</t>
  </si>
  <si>
    <t>Градус Кельвина</t>
  </si>
  <si>
    <t>Градус Фаренгейта</t>
  </si>
  <si>
    <t>Литр "l"</t>
  </si>
  <si>
    <t>Чашка "cup"</t>
  </si>
  <si>
    <t>Чайная ложка "tsp"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</si>
</sst>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\ &quot;₽&quot;"/>
  </numFmts>
  <fonts count="3" x14ac:knownFonts="1">
    <font>
      <sz val="36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36"/>
      <color rgb="FF1E1E1E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164" fontId="0" fillId="0" borderId="1" xfId="0" applyNumberFormat="1" applyBorder="1"/>
    <xf numFmtId="10" fontId="0" fillId="0" borderId="1" xfId="0" applyNumberFormat="1" applyBorder="1"/>
    <xf numFmtId="10" fontId="0" fillId="7" borderId="1" xfId="0" applyNumberFormat="1" applyFill="1" applyBorder="1"/>
    <xf numFmtId="164" fontId="0" fillId="0" borderId="0" xfId="0" applyNumberFormat="1"/>
    <xf numFmtId="164" fontId="0" fillId="3" borderId="2" xfId="0" applyNumberFormat="1" applyFill="1" applyBorder="1"/>
    <xf numFmtId="0" fontId="0" fillId="4" borderId="1" xfId="0" applyFill="1" applyBorder="1" applyAlignment="1">
      <alignment horizontal="center" vertical="center"/>
    </xf>
    <xf numFmtId="9" fontId="0" fillId="0" borderId="1" xfId="0" applyNumberFormat="1" applyBorder="1"/>
    <xf numFmtId="0" fontId="0" fillId="5" borderId="0" xfId="0" applyFill="1"/>
    <xf numFmtId="0" fontId="0" fillId="5" borderId="1" xfId="0" applyFill="1" applyBorder="1"/>
    <xf numFmtId="165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 vertical="center" textRotation="90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0" fontId="0" fillId="3" borderId="4" xfId="0" applyNumberFormat="1" applyFill="1" applyBorder="1"/>
    <xf numFmtId="10" fontId="0" fillId="4" borderId="2" xfId="0" applyNumberFormat="1" applyFill="1" applyBorder="1"/>
    <xf numFmtId="0" fontId="0" fillId="4" borderId="5" xfId="0" applyFill="1" applyBorder="1"/>
    <xf numFmtId="0" fontId="2" fillId="4" borderId="1" xfId="0" applyFont="1" applyFill="1" applyBorder="1"/>
    <xf numFmtId="0" fontId="2" fillId="0" borderId="1" xfId="0" applyFont="1" applyBorder="1"/>
    <xf numFmtId="0" fontId="2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'Накопительный итог'!$D$2</c:f>
              <c:strCache>
                <c:ptCount val="1"/>
                <c:pt idx="0">
                  <c:v>Накопительная сумма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'Накопительный итог'!$D$3:$D$17</c:f>
              <c:numCache>
                <c:formatCode>General</c:formatCode>
                <c:ptCount val="15"/>
                <c:pt idx="0">
                  <c:v>45</c:v>
                </c:pt>
                <c:pt idx="1">
                  <c:v>100</c:v>
                </c:pt>
                <c:pt idx="2">
                  <c:v>90</c:v>
                </c:pt>
                <c:pt idx="3">
                  <c:v>120</c:v>
                </c:pt>
                <c:pt idx="4">
                  <c:v>180</c:v>
                </c:pt>
                <c:pt idx="5">
                  <c:v>245</c:v>
                </c:pt>
                <c:pt idx="6">
                  <c:v>290</c:v>
                </c:pt>
                <c:pt idx="7">
                  <c:v>360</c:v>
                </c:pt>
                <c:pt idx="8">
                  <c:v>405</c:v>
                </c:pt>
                <c:pt idx="9">
                  <c:v>385</c:v>
                </c:pt>
                <c:pt idx="10">
                  <c:v>470</c:v>
                </c:pt>
                <c:pt idx="11">
                  <c:v>620</c:v>
                </c:pt>
                <c:pt idx="12">
                  <c:v>670</c:v>
                </c:pt>
                <c:pt idx="13">
                  <c:v>740</c:v>
                </c:pt>
                <c:pt idx="1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6-484E-A586-51D57964A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2603824"/>
        <c:axId val="722604544"/>
      </c:lineChart>
      <c:catAx>
        <c:axId val="7226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04544"/>
        <c:crosses val="autoZero"/>
        <c:auto val="1"/>
        <c:lblAlgn val="ctr"/>
        <c:lblOffset val="100"/>
        <c:noMultiLvlLbl val="0"/>
      </c:catAx>
      <c:valAx>
        <c:axId val="722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887413</xdr:colOff>
      <xdr:row>4</xdr:row>
      <xdr:rowOff>34925</xdr:rowOff>
    </xdr:from>
    <xdr:to>
      <xdr:col>10</xdr:col>
      <xdr:colOff>1793875</xdr:colOff>
      <xdr:row>15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E55B89-6D75-15C0-FFFC-2FA2A291F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C294-D05D-43EC-A30C-DAE7F1C0A528}">
  <dimension ref="A1:E10"/>
  <sheetViews>
    <sheetView zoomScale="40" zoomScaleNormal="40" workbookViewId="0">
      <selection activeCell="D4" sqref="D4"/>
    </sheetView>
  </sheetViews>
  <sheetFormatPr defaultRowHeight="46.5" x14ac:dyDescent="0.7"/>
  <cols>
    <col min="1" max="1" width="10.20703125" customWidth="1"/>
    <col min="5" max="5" width="16.25" customWidth="1"/>
  </cols>
  <sheetData>
    <row r="1" spans="1:5" x14ac:dyDescent="0.7">
      <c r="A1" s="1" t="s">
        <v>0</v>
      </c>
      <c r="B1" s="1" t="s">
        <v>1</v>
      </c>
      <c r="C1" s="1" t="s">
        <v>2</v>
      </c>
      <c r="D1" s="1" t="s">
        <v>3</v>
      </c>
    </row>
    <row r="2" spans="1:5" ht="59.25" customHeight="1" x14ac:dyDescent="0.7">
      <c r="A2" s="2" t="s">
        <v>4</v>
      </c>
      <c r="B2" s="2">
        <v>5</v>
      </c>
      <c r="C2" s="2">
        <v>5458</v>
      </c>
      <c r="D2" s="2">
        <f>B2*C2</f>
        <v>27290</v>
      </c>
      <c r="E2" s="2"/>
    </row>
    <row r="3" spans="1:5" x14ac:dyDescent="0.7">
      <c r="A3" s="2" t="s">
        <v>5</v>
      </c>
      <c r="B3" s="2">
        <v>7</v>
      </c>
      <c r="C3" s="2">
        <v>10458</v>
      </c>
      <c r="D3" s="2">
        <f t="shared" ref="D3:D10" si="0">B3*C3</f>
        <v>73206</v>
      </c>
    </row>
    <row r="4" spans="1:5" x14ac:dyDescent="0.7">
      <c r="A4" s="2" t="s">
        <v>6</v>
      </c>
      <c r="B4" s="2">
        <v>3</v>
      </c>
      <c r="C4" s="2">
        <v>2156</v>
      </c>
      <c r="D4" s="2">
        <f t="shared" si="0"/>
        <v>6468</v>
      </c>
    </row>
    <row r="5" spans="1:5" x14ac:dyDescent="0.7">
      <c r="D5" s="2">
        <f t="shared" si="0"/>
        <v>0</v>
      </c>
    </row>
    <row r="6" spans="1:5" x14ac:dyDescent="0.7">
      <c r="D6" s="2">
        <f t="shared" si="0"/>
        <v>0</v>
      </c>
    </row>
    <row r="7" spans="1:5" x14ac:dyDescent="0.7">
      <c r="D7" s="2">
        <f t="shared" si="0"/>
        <v>0</v>
      </c>
    </row>
    <row r="8" spans="1:5" x14ac:dyDescent="0.7">
      <c r="D8" s="2">
        <f t="shared" si="0"/>
        <v>0</v>
      </c>
    </row>
    <row r="9" spans="1:5" x14ac:dyDescent="0.7">
      <c r="D9" s="2">
        <f t="shared" si="0"/>
        <v>0</v>
      </c>
    </row>
    <row r="10" spans="1:5" x14ac:dyDescent="0.7">
      <c r="D10" s="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5C5A-FCC5-48D4-9F4F-7C1E24EE9CA6}">
  <dimension ref="B2:D6"/>
  <sheetViews>
    <sheetView zoomScale="40" zoomScaleNormal="40" workbookViewId="0">
      <selection activeCell="D5" sqref="D5"/>
    </sheetView>
  </sheetViews>
  <sheetFormatPr defaultRowHeight="46.5" x14ac:dyDescent="0.7"/>
  <cols>
    <col min="2" max="2" width="9.2890625" customWidth="1"/>
    <col min="3" max="3" width="13.0390625" customWidth="1"/>
    <col min="4" max="4" width="18.375" customWidth="1"/>
  </cols>
  <sheetData>
    <row r="2" spans="2:4" x14ac:dyDescent="0.7">
      <c r="B2" s="16" t="s">
        <v>14</v>
      </c>
      <c r="C2" s="16" t="s">
        <v>27</v>
      </c>
      <c r="D2" s="10" t="s">
        <v>29</v>
      </c>
    </row>
    <row r="3" spans="2:4" x14ac:dyDescent="0.7">
      <c r="B3" s="2" t="s">
        <v>18</v>
      </c>
      <c r="C3" s="11">
        <v>512548</v>
      </c>
      <c r="D3" s="17">
        <f>C3/SUM(C$3:C$6)</f>
        <v>0.23364171151027813</v>
      </c>
    </row>
    <row r="4" spans="2:4" x14ac:dyDescent="0.7">
      <c r="B4" s="2" t="s">
        <v>19</v>
      </c>
      <c r="C4" s="11">
        <v>486521</v>
      </c>
      <c r="D4" s="17">
        <f t="shared" ref="D4:D6" si="0">C4/SUM(C$3:C$6)</f>
        <v>0.22177747084310548</v>
      </c>
    </row>
    <row r="5" spans="2:4" x14ac:dyDescent="0.7">
      <c r="B5" s="2" t="s">
        <v>20</v>
      </c>
      <c r="C5" s="11">
        <v>640521</v>
      </c>
      <c r="D5" s="17">
        <f t="shared" si="0"/>
        <v>0.29197738104192167</v>
      </c>
    </row>
    <row r="6" spans="2:4" x14ac:dyDescent="0.7">
      <c r="B6" s="2" t="s">
        <v>21</v>
      </c>
      <c r="C6" s="11">
        <v>554145</v>
      </c>
      <c r="D6" s="17">
        <f t="shared" si="0"/>
        <v>0.25260343660469475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FAE4-8548-457E-AEB0-3556C9F94682}">
  <dimension ref="B2:D17"/>
  <sheetViews>
    <sheetView zoomScale="40" zoomScaleNormal="40" workbookViewId="0">
      <selection activeCell="E7" sqref="E7"/>
    </sheetView>
  </sheetViews>
  <sheetFormatPr defaultRowHeight="46.5" x14ac:dyDescent="0.7"/>
  <cols>
    <col min="4" max="4" width="20.33203125" customWidth="1"/>
  </cols>
  <sheetData>
    <row r="2" spans="2:4" x14ac:dyDescent="0.7">
      <c r="C2" s="9" t="s">
        <v>22</v>
      </c>
      <c r="D2" s="9" t="s">
        <v>30</v>
      </c>
    </row>
    <row r="3" spans="2:4" x14ac:dyDescent="0.7">
      <c r="B3" t="s">
        <v>31</v>
      </c>
      <c r="C3">
        <v>45</v>
      </c>
      <c r="D3">
        <f>SUM(C$3:C3)</f>
        <v>45</v>
      </c>
    </row>
    <row r="4" spans="2:4" x14ac:dyDescent="0.7">
      <c r="B4" t="s">
        <v>32</v>
      </c>
      <c r="C4">
        <v>55</v>
      </c>
      <c r="D4">
        <f>SUM(C$3:C4)</f>
        <v>100</v>
      </c>
    </row>
    <row r="5" spans="2:4" x14ac:dyDescent="0.7">
      <c r="B5" t="s">
        <v>33</v>
      </c>
      <c r="C5">
        <v>-10</v>
      </c>
      <c r="D5">
        <f>SUM(C$3:C5)</f>
        <v>90</v>
      </c>
    </row>
    <row r="6" spans="2:4" x14ac:dyDescent="0.7">
      <c r="B6" t="s">
        <v>34</v>
      </c>
      <c r="C6">
        <v>30</v>
      </c>
      <c r="D6">
        <f>SUM(C$3:C6)</f>
        <v>120</v>
      </c>
    </row>
    <row r="7" spans="2:4" x14ac:dyDescent="0.7">
      <c r="B7" t="s">
        <v>35</v>
      </c>
      <c r="C7">
        <v>60</v>
      </c>
      <c r="D7">
        <f>SUM(C$3:C7)</f>
        <v>180</v>
      </c>
    </row>
    <row r="8" spans="2:4" x14ac:dyDescent="0.7">
      <c r="B8" t="s">
        <v>36</v>
      </c>
      <c r="C8">
        <v>65</v>
      </c>
      <c r="D8">
        <f>SUM(C$3:C8)</f>
        <v>245</v>
      </c>
    </row>
    <row r="9" spans="2:4" x14ac:dyDescent="0.7">
      <c r="B9" t="s">
        <v>37</v>
      </c>
      <c r="C9">
        <v>45</v>
      </c>
      <c r="D9">
        <f>SUM(C$3:C9)</f>
        <v>290</v>
      </c>
    </row>
    <row r="10" spans="2:4" x14ac:dyDescent="0.7">
      <c r="B10" t="s">
        <v>38</v>
      </c>
      <c r="C10">
        <v>70</v>
      </c>
      <c r="D10">
        <f>SUM(C$3:C10)</f>
        <v>360</v>
      </c>
    </row>
    <row r="11" spans="2:4" x14ac:dyDescent="0.7">
      <c r="B11" t="s">
        <v>39</v>
      </c>
      <c r="C11">
        <v>45</v>
      </c>
      <c r="D11">
        <f>SUM(C$3:C11)</f>
        <v>405</v>
      </c>
    </row>
    <row r="12" spans="2:4" x14ac:dyDescent="0.7">
      <c r="B12" t="s">
        <v>40</v>
      </c>
      <c r="C12">
        <v>-20</v>
      </c>
      <c r="D12">
        <f>SUM(C$3:C12)</f>
        <v>385</v>
      </c>
    </row>
    <row r="13" spans="2:4" x14ac:dyDescent="0.7">
      <c r="B13" t="s">
        <v>41</v>
      </c>
      <c r="C13">
        <v>85</v>
      </c>
      <c r="D13">
        <f>SUM(C$3:C13)</f>
        <v>470</v>
      </c>
    </row>
    <row r="14" spans="2:4" x14ac:dyDescent="0.7">
      <c r="B14" t="s">
        <v>42</v>
      </c>
      <c r="C14">
        <v>150</v>
      </c>
      <c r="D14">
        <f>SUM(C$3:C14)</f>
        <v>620</v>
      </c>
    </row>
    <row r="15" spans="2:4" x14ac:dyDescent="0.7">
      <c r="B15" t="s">
        <v>31</v>
      </c>
      <c r="C15">
        <v>50</v>
      </c>
      <c r="D15">
        <f>SUM(C$3:C15)</f>
        <v>670</v>
      </c>
    </row>
    <row r="16" spans="2:4" x14ac:dyDescent="0.7">
      <c r="B16" t="s">
        <v>32</v>
      </c>
      <c r="C16">
        <v>70</v>
      </c>
      <c r="D16">
        <f>SUM(C$3:C16)</f>
        <v>740</v>
      </c>
    </row>
    <row r="17" spans="2:4" x14ac:dyDescent="0.7">
      <c r="B17" t="s">
        <v>33</v>
      </c>
      <c r="C17">
        <v>60</v>
      </c>
      <c r="D17">
        <f>SUM(C$3:C17)</f>
        <v>800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35B8-3A9E-4268-BD2F-7F4376B388A9}">
  <dimension ref="B4:E9"/>
  <sheetViews>
    <sheetView zoomScale="40" zoomScaleNormal="40" workbookViewId="0">
      <selection activeCell="E9" sqref="E9"/>
    </sheetView>
  </sheetViews>
  <sheetFormatPr defaultRowHeight="46.5" x14ac:dyDescent="0.7"/>
  <cols>
    <col min="3" max="3" width="11.58203125" customWidth="1"/>
    <col min="4" max="4" width="15.33203125" customWidth="1"/>
    <col min="5" max="5" width="11" bestFit="1" customWidth="1"/>
  </cols>
  <sheetData>
    <row r="4" spans="2:5" x14ac:dyDescent="0.7">
      <c r="B4" s="2"/>
      <c r="C4" s="10" t="s">
        <v>45</v>
      </c>
      <c r="D4" s="10" t="s">
        <v>46</v>
      </c>
      <c r="E4" s="10" t="s">
        <v>28</v>
      </c>
    </row>
    <row r="5" spans="2:5" x14ac:dyDescent="0.7">
      <c r="B5" s="2" t="s">
        <v>43</v>
      </c>
      <c r="C5" s="11">
        <v>10000</v>
      </c>
      <c r="D5" s="12">
        <v>0.1</v>
      </c>
      <c r="E5" s="11">
        <f>(1+D5)*C5</f>
        <v>11000</v>
      </c>
    </row>
    <row r="8" spans="2:5" x14ac:dyDescent="0.7">
      <c r="B8" s="2"/>
      <c r="C8" s="19" t="s">
        <v>45</v>
      </c>
      <c r="D8" s="19" t="s">
        <v>47</v>
      </c>
      <c r="E8" s="19" t="s">
        <v>28</v>
      </c>
    </row>
    <row r="9" spans="2:5" x14ac:dyDescent="0.7">
      <c r="B9" s="2" t="s">
        <v>44</v>
      </c>
      <c r="C9" s="11">
        <v>10000</v>
      </c>
      <c r="D9" s="12">
        <v>0.15</v>
      </c>
      <c r="E9" s="11">
        <f>(1-D9)*C9</f>
        <v>8500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AE13-E698-4B2A-BC7A-C941F8357AE4}">
  <dimension ref="B2:E5"/>
  <sheetViews>
    <sheetView zoomScale="40" zoomScaleNormal="40" workbookViewId="0">
      <selection activeCell="H10" sqref="H10"/>
    </sheetView>
  </sheetViews>
  <sheetFormatPr defaultRowHeight="46.5" x14ac:dyDescent="0.7"/>
  <cols>
    <col min="5" max="5" width="19.20703125" customWidth="1"/>
  </cols>
  <sheetData>
    <row r="2" spans="2:5" x14ac:dyDescent="0.7">
      <c r="C2" s="19" t="s">
        <v>25</v>
      </c>
      <c r="D2" s="19" t="s">
        <v>48</v>
      </c>
      <c r="E2" s="19" t="s">
        <v>49</v>
      </c>
    </row>
    <row r="3" spans="2:5" x14ac:dyDescent="0.7">
      <c r="B3" t="s">
        <v>50</v>
      </c>
      <c r="C3" s="20">
        <v>200</v>
      </c>
      <c r="D3" s="20">
        <v>200</v>
      </c>
      <c r="E3" s="21">
        <f>IF(C3=0, "Бюджет не задан", D3/C3)</f>
        <v>1</v>
      </c>
    </row>
    <row r="4" spans="2:5" x14ac:dyDescent="0.7">
      <c r="B4" t="s">
        <v>51</v>
      </c>
      <c r="C4" s="20">
        <v>0</v>
      </c>
      <c r="D4" s="20">
        <v>50</v>
      </c>
      <c r="E4" s="21" t="str">
        <f t="shared" ref="E4:E5" si="0">IF(C4=0, "Бюджет не задан", D4/C4)</f>
        <v>Бюджет не задан</v>
      </c>
    </row>
    <row r="5" spans="2:5" x14ac:dyDescent="0.7">
      <c r="B5" t="s">
        <v>52</v>
      </c>
      <c r="C5" s="20">
        <v>300</v>
      </c>
      <c r="D5" s="20">
        <v>350</v>
      </c>
      <c r="E5" s="21">
        <f t="shared" si="0"/>
        <v>1.1666666666666667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2358-C70B-495B-AD62-E4365AF83C6B}">
  <dimension ref="B2:C10"/>
  <sheetViews>
    <sheetView zoomScale="40" zoomScaleNormal="40" workbookViewId="0">
      <selection activeCell="B7" sqref="B7"/>
    </sheetView>
  </sheetViews>
  <sheetFormatPr defaultRowHeight="46.5" x14ac:dyDescent="0.7"/>
  <cols>
    <col min="2" max="2" width="22.58203125" customWidth="1"/>
  </cols>
  <sheetData>
    <row r="2" spans="2:3" x14ac:dyDescent="0.7">
      <c r="B2" s="18" t="s">
        <v>53</v>
      </c>
      <c r="C2" s="18" t="s">
        <v>54</v>
      </c>
    </row>
    <row r="3" spans="2:3" x14ac:dyDescent="0.7">
      <c r="B3" s="22" t="s">
        <v>55</v>
      </c>
      <c r="C3">
        <f>ROUND(24.45, 0)</f>
        <v>24</v>
      </c>
    </row>
    <row r="4" spans="2:3" x14ac:dyDescent="0.7">
      <c r="B4" s="22" t="s">
        <v>56</v>
      </c>
      <c r="C4">
        <f>ROUND(24.45, 1)</f>
        <v>24.5</v>
      </c>
    </row>
    <row r="5" spans="2:3" x14ac:dyDescent="0.7">
      <c r="B5" s="22" t="s">
        <v>57</v>
      </c>
      <c r="C5">
        <f>ROUND(24.45, -1)</f>
        <v>20</v>
      </c>
    </row>
    <row r="6" spans="2:3" x14ac:dyDescent="0.7">
      <c r="B6" s="22" t="s">
        <v>58</v>
      </c>
      <c r="C6">
        <f>ROUND(24.45, -2)</f>
        <v>0</v>
      </c>
    </row>
    <row r="7" spans="2:3" x14ac:dyDescent="0.7">
      <c r="B7" s="22" t="s">
        <v>59</v>
      </c>
      <c r="C7">
        <f>ROUND(54.45, -2)</f>
        <v>100</v>
      </c>
    </row>
    <row r="9" spans="2:3" x14ac:dyDescent="0.7">
      <c r="B9" s="22" t="s">
        <v>60</v>
      </c>
      <c r="C9">
        <f>ROUNDUP(24.01, 0)</f>
        <v>25</v>
      </c>
    </row>
    <row r="10" spans="2:3" x14ac:dyDescent="0.7">
      <c r="B10" s="22" t="s">
        <v>61</v>
      </c>
      <c r="C10">
        <f>ROUNDDOWN(24.99, 0)</f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F13D-A629-4E6C-AD04-2AF563C4641D}">
  <dimension ref="B2:H11"/>
  <sheetViews>
    <sheetView zoomScale="40" zoomScaleNormal="40" workbookViewId="0">
      <selection activeCell="C5" sqref="C5"/>
    </sheetView>
  </sheetViews>
  <sheetFormatPr defaultRowHeight="46.5" x14ac:dyDescent="0.7"/>
  <cols>
    <col min="2" max="2" width="14.75" customWidth="1"/>
    <col min="3" max="3" width="38.875" customWidth="1"/>
    <col min="5" max="5" width="16.375" customWidth="1"/>
    <col min="7" max="7" width="14.625" customWidth="1"/>
  </cols>
  <sheetData>
    <row r="2" spans="2:8" ht="81.75" customHeight="1" x14ac:dyDescent="0.7">
      <c r="E2" s="23" t="s">
        <v>64</v>
      </c>
    </row>
    <row r="3" spans="2:8" x14ac:dyDescent="0.7">
      <c r="E3" s="18">
        <v>1</v>
      </c>
    </row>
    <row r="4" spans="2:8" ht="89.25" customHeight="1" x14ac:dyDescent="0.7">
      <c r="B4" s="24" t="s">
        <v>62</v>
      </c>
      <c r="C4" s="24" t="s">
        <v>63</v>
      </c>
    </row>
    <row r="5" spans="2:8" x14ac:dyDescent="0.7">
      <c r="B5" s="25">
        <v>605390.43000000005</v>
      </c>
      <c r="C5" s="26">
        <f>ROUND(B5, LEN(INT(ABS(B5)))*-1 + E$3)</f>
        <v>600000</v>
      </c>
      <c r="D5">
        <f>LEN(INT(ABS(B5)))*-1</f>
        <v>-6</v>
      </c>
      <c r="G5" s="22" t="s">
        <v>67</v>
      </c>
    </row>
    <row r="6" spans="2:8" x14ac:dyDescent="0.7">
      <c r="B6" s="25">
        <v>900942</v>
      </c>
      <c r="C6" s="26">
        <f t="shared" ref="C6:C11" si="0">ROUND(B6, LEN(INT(ABS(B6)))*-1 + E$3)</f>
        <v>900000</v>
      </c>
      <c r="D6">
        <f t="shared" ref="D6:D11" si="1">LEN(INT(ABS(B6)))*-1</f>
        <v>-6</v>
      </c>
      <c r="G6" s="22" t="s">
        <v>65</v>
      </c>
    </row>
    <row r="7" spans="2:8" x14ac:dyDescent="0.7">
      <c r="B7" s="25">
        <v>96354</v>
      </c>
      <c r="C7" s="26">
        <f t="shared" si="0"/>
        <v>100000</v>
      </c>
      <c r="D7">
        <f t="shared" si="1"/>
        <v>-5</v>
      </c>
      <c r="G7" s="22" t="s">
        <v>66</v>
      </c>
    </row>
    <row r="8" spans="2:8" x14ac:dyDescent="0.7">
      <c r="B8" s="25">
        <v>486325.33</v>
      </c>
      <c r="C8" s="26">
        <f t="shared" si="0"/>
        <v>500000</v>
      </c>
      <c r="D8">
        <f t="shared" si="1"/>
        <v>-6</v>
      </c>
      <c r="G8" s="22" t="s">
        <v>68</v>
      </c>
      <c r="H8">
        <f>LEN(E2)</f>
        <v>19</v>
      </c>
    </row>
    <row r="9" spans="2:8" x14ac:dyDescent="0.7">
      <c r="B9" s="25">
        <v>1857412</v>
      </c>
      <c r="C9" s="26">
        <f t="shared" si="0"/>
        <v>2000000</v>
      </c>
      <c r="D9">
        <f t="shared" si="1"/>
        <v>-7</v>
      </c>
    </row>
    <row r="10" spans="2:8" x14ac:dyDescent="0.7">
      <c r="B10" s="25">
        <v>-3327</v>
      </c>
      <c r="C10" s="26">
        <f t="shared" si="0"/>
        <v>-3000</v>
      </c>
      <c r="D10">
        <f t="shared" si="1"/>
        <v>-4</v>
      </c>
    </row>
    <row r="11" spans="2:8" x14ac:dyDescent="0.7">
      <c r="B11" s="25">
        <v>-435645.88</v>
      </c>
      <c r="C11" s="26">
        <f t="shared" si="0"/>
        <v>-400000</v>
      </c>
      <c r="D11">
        <f t="shared" si="1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596F-6483-4294-8711-AF71368C2A15}">
  <dimension ref="B3:I15"/>
  <sheetViews>
    <sheetView topLeftCell="A3" zoomScale="40" zoomScaleNormal="40" workbookViewId="0">
      <selection activeCell="H10" sqref="H10"/>
    </sheetView>
  </sheetViews>
  <sheetFormatPr defaultRowHeight="46.5" x14ac:dyDescent="0.7"/>
  <cols>
    <col min="2" max="2" width="14.5" customWidth="1"/>
    <col min="3" max="3" width="12.08203125" customWidth="1"/>
    <col min="4" max="4" width="9.58203125" customWidth="1"/>
    <col min="8" max="8" width="13.33203125" customWidth="1"/>
  </cols>
  <sheetData>
    <row r="3" spans="2:9" ht="89.25" customHeight="1" x14ac:dyDescent="0.7">
      <c r="B3" s="2"/>
      <c r="C3" s="19" t="s">
        <v>69</v>
      </c>
      <c r="D3" s="19" t="s">
        <v>70</v>
      </c>
      <c r="E3" s="19" t="s">
        <v>71</v>
      </c>
      <c r="F3" s="19" t="s">
        <v>72</v>
      </c>
      <c r="H3" s="33" t="s">
        <v>80</v>
      </c>
      <c r="I3" s="33" t="s">
        <v>81</v>
      </c>
    </row>
    <row r="4" spans="2:9" x14ac:dyDescent="0.7">
      <c r="B4" s="29" t="s">
        <v>73</v>
      </c>
      <c r="C4" s="31" t="s">
        <v>78</v>
      </c>
      <c r="D4" s="31"/>
      <c r="E4" s="31">
        <v>1</v>
      </c>
      <c r="F4" s="31" t="s">
        <v>78</v>
      </c>
      <c r="H4" s="30">
        <f>COUNTA(C4:F4)</f>
        <v>3</v>
      </c>
      <c r="I4" s="31">
        <f>COUNTBLANK(C4:F4)</f>
        <v>1</v>
      </c>
    </row>
    <row r="5" spans="2:9" x14ac:dyDescent="0.7">
      <c r="B5" s="29" t="s">
        <v>74</v>
      </c>
      <c r="C5" s="31">
        <v>1</v>
      </c>
      <c r="D5" s="31">
        <v>1</v>
      </c>
      <c r="E5" s="31">
        <v>1</v>
      </c>
      <c r="F5" s="31"/>
      <c r="H5" s="30">
        <f t="shared" ref="H5:H8" si="0">COUNTA(C5:F5)</f>
        <v>3</v>
      </c>
      <c r="I5" s="31">
        <f t="shared" ref="I5:I8" si="1">COUNTBLANK(C5:F5)</f>
        <v>1</v>
      </c>
    </row>
    <row r="6" spans="2:9" x14ac:dyDescent="0.7">
      <c r="B6" s="29" t="s">
        <v>75</v>
      </c>
      <c r="C6" s="31"/>
      <c r="D6" s="31">
        <v>1</v>
      </c>
      <c r="E6" s="31">
        <v>1</v>
      </c>
      <c r="F6" s="31">
        <v>1</v>
      </c>
      <c r="H6" s="30">
        <f t="shared" si="0"/>
        <v>3</v>
      </c>
      <c r="I6" s="31">
        <f t="shared" si="1"/>
        <v>1</v>
      </c>
    </row>
    <row r="7" spans="2:9" x14ac:dyDescent="0.7">
      <c r="B7" s="29" t="s">
        <v>76</v>
      </c>
      <c r="C7" s="31" t="s">
        <v>78</v>
      </c>
      <c r="D7" s="31"/>
      <c r="E7" s="31" t="s">
        <v>78</v>
      </c>
      <c r="F7" s="31">
        <v>1</v>
      </c>
      <c r="H7" s="30">
        <f t="shared" si="0"/>
        <v>3</v>
      </c>
      <c r="I7" s="31">
        <f t="shared" si="1"/>
        <v>1</v>
      </c>
    </row>
    <row r="8" spans="2:9" x14ac:dyDescent="0.7">
      <c r="B8" s="29" t="s">
        <v>77</v>
      </c>
      <c r="C8" s="31">
        <v>1</v>
      </c>
      <c r="D8" s="31">
        <v>1</v>
      </c>
      <c r="E8" s="31">
        <v>1</v>
      </c>
      <c r="F8" s="31" t="s">
        <v>78</v>
      </c>
      <c r="H8" s="30">
        <f t="shared" si="0"/>
        <v>4</v>
      </c>
      <c r="I8" s="31">
        <f t="shared" si="1"/>
        <v>0</v>
      </c>
    </row>
    <row r="10" spans="2:9" x14ac:dyDescent="0.7">
      <c r="C10" s="32" t="s">
        <v>79</v>
      </c>
      <c r="D10" s="32"/>
      <c r="E10" s="32"/>
      <c r="F10" s="32"/>
    </row>
    <row r="11" spans="2:9" x14ac:dyDescent="0.7">
      <c r="C11" s="1" t="s">
        <v>69</v>
      </c>
      <c r="D11" s="1" t="s">
        <v>70</v>
      </c>
      <c r="E11" s="1" t="s">
        <v>71</v>
      </c>
      <c r="F11" s="1" t="s">
        <v>72</v>
      </c>
    </row>
    <row r="12" spans="2:9" x14ac:dyDescent="0.7">
      <c r="C12" s="2">
        <f>COUNT(C4:C8)</f>
        <v>2</v>
      </c>
      <c r="D12" s="2">
        <f t="shared" ref="D12:F12" si="2">COUNT(D4:D8)</f>
        <v>3</v>
      </c>
      <c r="E12" s="2">
        <f t="shared" si="2"/>
        <v>4</v>
      </c>
      <c r="F12" s="2">
        <f t="shared" si="2"/>
        <v>2</v>
      </c>
    </row>
    <row r="14" spans="2:9" x14ac:dyDescent="0.7">
      <c r="C14" s="34" t="s">
        <v>82</v>
      </c>
      <c r="D14" s="34"/>
      <c r="E14" s="34"/>
      <c r="F14" s="34"/>
    </row>
    <row r="15" spans="2:9" x14ac:dyDescent="0.7">
      <c r="C15" s="2">
        <f>COUNTA(C4:C8) - COUNT(C4:C8)</f>
        <v>2</v>
      </c>
      <c r="D15" s="2">
        <f t="shared" ref="D15:F15" si="3">COUNTA(D4:D8) - COUNT(D4:D8)</f>
        <v>0</v>
      </c>
      <c r="E15" s="2">
        <f t="shared" si="3"/>
        <v>1</v>
      </c>
      <c r="F15" s="2">
        <f t="shared" si="3"/>
        <v>2</v>
      </c>
    </row>
  </sheetData>
  <mergeCells count="2">
    <mergeCell ref="C10:F10"/>
    <mergeCell ref="C14:F1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8F05-9F34-430F-8CBF-C453C778A6B8}">
  <dimension ref="A2:C7"/>
  <sheetViews>
    <sheetView tabSelected="1" zoomScale="40" zoomScaleNormal="40" workbookViewId="0">
      <selection activeCell="D7" sqref="D7"/>
    </sheetView>
  </sheetViews>
  <sheetFormatPr defaultRowHeight="46.5" x14ac:dyDescent="0.7"/>
  <cols>
    <col min="1" max="1" width="15.5390625" customWidth="1"/>
    <col min="2" max="2" width="16.2890625" customWidth="1"/>
    <col min="3" max="3" width="18.375" customWidth="1"/>
  </cols>
  <sheetData>
    <row r="2" spans="1:3" ht="52.5" x14ac:dyDescent="0.9">
      <c r="A2" s="10" t="s">
        <v>83</v>
      </c>
      <c r="B2" s="38" t="s">
        <v>84</v>
      </c>
      <c r="C2" s="38" t="s">
        <v>85</v>
      </c>
    </row>
    <row r="3" spans="1:3" ht="52.5" x14ac:dyDescent="0.9">
      <c r="A3" s="2">
        <v>10</v>
      </c>
      <c r="B3" s="39">
        <f>CONVERT(A3,"C", "K")</f>
        <v>283.14999999999998</v>
      </c>
      <c r="C3" s="2">
        <f>CONVERT(A3, "C","F")</f>
        <v>50</v>
      </c>
    </row>
    <row r="6" spans="1:3" ht="111.75" customHeight="1" x14ac:dyDescent="0.7">
      <c r="A6" s="40" t="s">
        <v>86</v>
      </c>
      <c r="B6" s="40" t="s">
        <v>87</v>
      </c>
      <c r="C6" s="40" t="s">
        <v>88</v>
      </c>
    </row>
    <row r="7" spans="1:3" x14ac:dyDescent="0.7">
      <c r="A7">
        <v>1</v>
      </c>
      <c r="B7">
        <f>CONVERT(A7, "l","cup")</f>
        <v>4.2267528377303751</v>
      </c>
      <c r="C7">
        <f>CONVERT(A7, "l","tsp")</f>
        <v>202.88413621105798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184-7EA9-4DB1-8490-D09126CFDF48}">
  <dimension ref="A1:G8"/>
  <sheetViews>
    <sheetView zoomScale="40" zoomScaleNormal="40" workbookViewId="0">
      <selection activeCell="G5" sqref="G5"/>
    </sheetView>
  </sheetViews>
  <sheetFormatPr defaultRowHeight="46.5" x14ac:dyDescent="0.7"/>
  <cols>
    <col min="1" max="1" width="31.20703125" customWidth="1"/>
  </cols>
  <sheetData>
    <row r="1" spans="1:7" ht="48.75" customHeight="1" x14ac:dyDescent="0.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12</v>
      </c>
      <c r="G1" s="4" t="s">
        <v>9</v>
      </c>
    </row>
    <row r="2" spans="1:7" x14ac:dyDescent="0.7">
      <c r="A2" s="2" t="s">
        <v>4</v>
      </c>
      <c r="B2" s="2">
        <v>5</v>
      </c>
      <c r="C2" s="2">
        <v>5458</v>
      </c>
      <c r="D2" s="2">
        <f>B2*C2</f>
        <v>27290</v>
      </c>
      <c r="E2" s="2">
        <f>B2*C2*$B$7</f>
        <v>2729</v>
      </c>
      <c r="F2" s="2">
        <f>IF(D2 &gt; C$8, D2*B$8, 0)</f>
        <v>2046.75</v>
      </c>
      <c r="G2" s="2">
        <f>D2+E2-F2</f>
        <v>27972.25</v>
      </c>
    </row>
    <row r="3" spans="1:7" x14ac:dyDescent="0.7">
      <c r="A3" s="2" t="s">
        <v>5</v>
      </c>
      <c r="B3" s="2">
        <v>7</v>
      </c>
      <c r="C3" s="2">
        <v>10458</v>
      </c>
      <c r="D3" s="2">
        <f>B3*C3</f>
        <v>73206</v>
      </c>
      <c r="E3" s="2">
        <f t="shared" ref="E3:E4" si="0">B3*C3*$B$7</f>
        <v>7320.6</v>
      </c>
      <c r="F3" s="2">
        <f t="shared" ref="F3:F4" si="1">IF(D3 &gt; C$8, D3*B$8, 0)</f>
        <v>5490.45</v>
      </c>
      <c r="G3" s="2">
        <f t="shared" ref="G3:G4" si="2">D3+E3-F3</f>
        <v>75036.150000000009</v>
      </c>
    </row>
    <row r="4" spans="1:7" x14ac:dyDescent="0.7">
      <c r="A4" s="2" t="s">
        <v>6</v>
      </c>
      <c r="B4" s="2">
        <v>3</v>
      </c>
      <c r="C4" s="2">
        <v>2156</v>
      </c>
      <c r="D4" s="2">
        <f>B4*C4</f>
        <v>6468</v>
      </c>
      <c r="E4" s="2">
        <f t="shared" si="0"/>
        <v>646.80000000000007</v>
      </c>
      <c r="F4" s="2">
        <f t="shared" si="1"/>
        <v>0</v>
      </c>
      <c r="G4" s="2">
        <f t="shared" si="2"/>
        <v>7114.8</v>
      </c>
    </row>
    <row r="6" spans="1:7" ht="47.25" thickBot="1" x14ac:dyDescent="0.75"/>
    <row r="7" spans="1:7" ht="47.25" thickBot="1" x14ac:dyDescent="0.75">
      <c r="A7" t="s">
        <v>7</v>
      </c>
      <c r="B7" s="35">
        <v>0.1</v>
      </c>
    </row>
    <row r="8" spans="1:7" ht="47.25" thickBot="1" x14ac:dyDescent="0.75">
      <c r="A8" t="s">
        <v>13</v>
      </c>
      <c r="B8" s="36">
        <v>7.4999999999999997E-2</v>
      </c>
      <c r="C8" s="37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B1D-8523-48D1-9E3A-A7031F012F26}">
  <dimension ref="A1:F7"/>
  <sheetViews>
    <sheetView zoomScale="55" zoomScaleNormal="55" workbookViewId="0">
      <selection activeCell="G5" sqref="G5"/>
    </sheetView>
  </sheetViews>
  <sheetFormatPr defaultRowHeight="46.5" x14ac:dyDescent="0.7"/>
  <cols>
    <col min="1" max="1" width="3.5390625" customWidth="1"/>
  </cols>
  <sheetData>
    <row r="1" spans="1:6" ht="46.5" customHeight="1" x14ac:dyDescent="0.7">
      <c r="A1" s="28" t="s">
        <v>11</v>
      </c>
      <c r="B1" s="27" t="s">
        <v>10</v>
      </c>
      <c r="C1" s="27"/>
      <c r="D1" s="27"/>
      <c r="E1" s="27"/>
      <c r="F1" s="27"/>
    </row>
    <row r="2" spans="1:6" x14ac:dyDescent="0.7">
      <c r="A2" s="28"/>
      <c r="B2" s="5"/>
      <c r="C2" s="7">
        <v>1</v>
      </c>
      <c r="D2" s="7">
        <v>1.5</v>
      </c>
      <c r="E2" s="7">
        <v>2</v>
      </c>
      <c r="F2" s="7">
        <v>2.5</v>
      </c>
    </row>
    <row r="3" spans="1:6" x14ac:dyDescent="0.7">
      <c r="A3" s="28"/>
      <c r="B3" s="8">
        <v>1</v>
      </c>
      <c r="C3" s="6">
        <f>$B3*C$2</f>
        <v>1</v>
      </c>
      <c r="D3" s="6">
        <f t="shared" ref="D3:F3" si="0">$B3*D2</f>
        <v>1.5</v>
      </c>
      <c r="E3" s="6">
        <f t="shared" si="0"/>
        <v>2</v>
      </c>
      <c r="F3" s="6">
        <f t="shared" si="0"/>
        <v>2.5</v>
      </c>
    </row>
    <row r="4" spans="1:6" x14ac:dyDescent="0.7">
      <c r="A4" s="28"/>
      <c r="B4" s="8">
        <v>1.5</v>
      </c>
      <c r="C4" s="6">
        <f t="shared" ref="C4:F7" si="1">$B4*C$2</f>
        <v>1.5</v>
      </c>
      <c r="D4" s="6">
        <f t="shared" si="1"/>
        <v>2.25</v>
      </c>
      <c r="E4" s="6">
        <f t="shared" si="1"/>
        <v>3</v>
      </c>
      <c r="F4" s="6">
        <f t="shared" si="1"/>
        <v>3.75</v>
      </c>
    </row>
    <row r="5" spans="1:6" x14ac:dyDescent="0.7">
      <c r="A5" s="28"/>
      <c r="B5" s="8">
        <v>2</v>
      </c>
      <c r="C5" s="6">
        <f t="shared" si="1"/>
        <v>2</v>
      </c>
      <c r="D5" s="6">
        <f t="shared" si="1"/>
        <v>3</v>
      </c>
      <c r="E5" s="6">
        <f t="shared" si="1"/>
        <v>4</v>
      </c>
      <c r="F5" s="6">
        <f t="shared" si="1"/>
        <v>5</v>
      </c>
    </row>
    <row r="6" spans="1:6" x14ac:dyDescent="0.7">
      <c r="A6" s="28"/>
      <c r="B6" s="8">
        <v>2.5</v>
      </c>
      <c r="C6" s="6">
        <f t="shared" si="1"/>
        <v>2.5</v>
      </c>
      <c r="D6" s="6">
        <f t="shared" si="1"/>
        <v>3.75</v>
      </c>
      <c r="E6" s="6">
        <f t="shared" si="1"/>
        <v>5</v>
      </c>
      <c r="F6" s="6">
        <f t="shared" si="1"/>
        <v>6.25</v>
      </c>
    </row>
    <row r="7" spans="1:6" x14ac:dyDescent="0.7">
      <c r="A7" s="28"/>
      <c r="B7" s="8">
        <v>3</v>
      </c>
      <c r="C7" s="6">
        <f t="shared" si="1"/>
        <v>3</v>
      </c>
      <c r="D7" s="6">
        <f t="shared" si="1"/>
        <v>4.5</v>
      </c>
      <c r="E7" s="6">
        <f t="shared" si="1"/>
        <v>6</v>
      </c>
      <c r="F7" s="6">
        <f t="shared" si="1"/>
        <v>7.5</v>
      </c>
    </row>
  </sheetData>
  <mergeCells count="2">
    <mergeCell ref="B1:F1"/>
    <mergeCell ref="A1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F4E1-D653-41DE-9F78-FCBAD28AC0C1}">
  <dimension ref="B2:E8"/>
  <sheetViews>
    <sheetView zoomScale="40" zoomScaleNormal="40" workbookViewId="0">
      <selection activeCell="B4" sqref="B4:D8"/>
    </sheetView>
  </sheetViews>
  <sheetFormatPr defaultRowHeight="46.5" x14ac:dyDescent="0.7"/>
  <cols>
    <col min="3" max="4" width="11.58203125" bestFit="1" customWidth="1"/>
    <col min="5" max="5" width="16.70703125" customWidth="1"/>
  </cols>
  <sheetData>
    <row r="2" spans="2:5" x14ac:dyDescent="0.7">
      <c r="B2" t="s">
        <v>22</v>
      </c>
    </row>
    <row r="4" spans="2:5" x14ac:dyDescent="0.7">
      <c r="B4" s="10" t="s">
        <v>14</v>
      </c>
      <c r="C4" s="10" t="s">
        <v>15</v>
      </c>
      <c r="D4" s="10" t="s">
        <v>16</v>
      </c>
      <c r="E4" s="10" t="s">
        <v>17</v>
      </c>
    </row>
    <row r="5" spans="2:5" x14ac:dyDescent="0.7">
      <c r="B5" s="2" t="s">
        <v>18</v>
      </c>
      <c r="C5" s="11">
        <v>512548</v>
      </c>
      <c r="D5" s="11">
        <v>485123</v>
      </c>
      <c r="E5" s="13">
        <f>D5/C5</f>
        <v>0.94649281628257254</v>
      </c>
    </row>
    <row r="6" spans="2:5" x14ac:dyDescent="0.7">
      <c r="B6" s="2" t="s">
        <v>19</v>
      </c>
      <c r="C6" s="11">
        <v>486521</v>
      </c>
      <c r="D6" s="11">
        <v>542133</v>
      </c>
      <c r="E6" s="13">
        <f t="shared" ref="E6:E8" si="0">D6/C6</f>
        <v>1.1143054462191766</v>
      </c>
    </row>
    <row r="7" spans="2:5" x14ac:dyDescent="0.7">
      <c r="B7" s="2" t="s">
        <v>20</v>
      </c>
      <c r="C7" s="11">
        <v>640521</v>
      </c>
      <c r="D7" s="11">
        <v>785412</v>
      </c>
      <c r="E7" s="13">
        <f t="shared" si="0"/>
        <v>1.2262080400174233</v>
      </c>
    </row>
    <row r="8" spans="2:5" x14ac:dyDescent="0.7">
      <c r="B8" s="2" t="s">
        <v>21</v>
      </c>
      <c r="C8" s="11">
        <v>554145</v>
      </c>
      <c r="D8" s="11">
        <v>458728</v>
      </c>
      <c r="E8" s="13">
        <f t="shared" si="0"/>
        <v>0.82781221521442938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4A75-4BA5-4D5C-BF92-2975BBD957DD}">
  <dimension ref="A1:K9"/>
  <sheetViews>
    <sheetView topLeftCell="C1" zoomScale="40" zoomScaleNormal="40" workbookViewId="0">
      <selection activeCell="H10" sqref="H10"/>
    </sheetView>
  </sheetViews>
  <sheetFormatPr defaultRowHeight="46.5" x14ac:dyDescent="0.7"/>
  <cols>
    <col min="2" max="2" width="12" customWidth="1"/>
    <col min="3" max="3" width="13.58203125" customWidth="1"/>
    <col min="4" max="4" width="14.625" customWidth="1"/>
    <col min="6" max="6" width="4.95703125" customWidth="1"/>
    <col min="7" max="7" width="14.875" customWidth="1"/>
    <col min="8" max="11" width="15.5390625" customWidth="1"/>
  </cols>
  <sheetData>
    <row r="1" spans="1:11" x14ac:dyDescent="0.7">
      <c r="A1" t="s">
        <v>22</v>
      </c>
    </row>
    <row r="2" spans="1:11" ht="47.25" thickBot="1" x14ac:dyDescent="0.75">
      <c r="B2" t="s">
        <v>23</v>
      </c>
      <c r="G2" t="s">
        <v>23</v>
      </c>
    </row>
    <row r="3" spans="1:11" ht="47.25" thickBot="1" x14ac:dyDescent="0.75">
      <c r="B3" s="15">
        <v>500000</v>
      </c>
      <c r="G3" s="15">
        <v>500000</v>
      </c>
    </row>
    <row r="5" spans="1:11" x14ac:dyDescent="0.7">
      <c r="B5" s="10" t="s">
        <v>14</v>
      </c>
      <c r="C5" s="10" t="s">
        <v>16</v>
      </c>
      <c r="D5" s="10" t="s">
        <v>17</v>
      </c>
      <c r="G5" s="10" t="s">
        <v>14</v>
      </c>
      <c r="H5" s="2" t="s">
        <v>18</v>
      </c>
      <c r="I5" s="2" t="s">
        <v>19</v>
      </c>
      <c r="J5" s="2" t="s">
        <v>20</v>
      </c>
      <c r="K5" s="2" t="s">
        <v>21</v>
      </c>
    </row>
    <row r="6" spans="1:11" x14ac:dyDescent="0.7">
      <c r="B6" s="2" t="s">
        <v>18</v>
      </c>
      <c r="C6" s="11">
        <v>485123</v>
      </c>
      <c r="D6" s="13">
        <f>C6/B$3</f>
        <v>0.97024600000000005</v>
      </c>
      <c r="G6" s="10" t="s">
        <v>16</v>
      </c>
      <c r="H6" s="11">
        <v>485123</v>
      </c>
      <c r="I6" s="11">
        <v>542133</v>
      </c>
      <c r="J6" s="11">
        <v>785412</v>
      </c>
      <c r="K6" s="11">
        <v>458728</v>
      </c>
    </row>
    <row r="7" spans="1:11" x14ac:dyDescent="0.7">
      <c r="B7" s="2" t="s">
        <v>19</v>
      </c>
      <c r="C7" s="11">
        <v>542133</v>
      </c>
      <c r="D7" s="13">
        <f t="shared" ref="D7:D9" si="0">C7/B$3</f>
        <v>1.084266</v>
      </c>
      <c r="G7" s="10" t="s">
        <v>17</v>
      </c>
      <c r="H7" s="13">
        <f>H6/$G3</f>
        <v>0.97024600000000005</v>
      </c>
      <c r="I7" s="13">
        <f t="shared" ref="I7:K7" si="1">I6/$G3</f>
        <v>1.084266</v>
      </c>
      <c r="J7" s="13">
        <f t="shared" si="1"/>
        <v>1.570824</v>
      </c>
      <c r="K7" s="13">
        <f t="shared" si="1"/>
        <v>0.91745600000000005</v>
      </c>
    </row>
    <row r="8" spans="1:11" x14ac:dyDescent="0.7">
      <c r="B8" s="2" t="s">
        <v>20</v>
      </c>
      <c r="C8" s="11">
        <v>785412</v>
      </c>
      <c r="D8" s="13">
        <f t="shared" si="0"/>
        <v>1.570824</v>
      </c>
    </row>
    <row r="9" spans="1:11" x14ac:dyDescent="0.7">
      <c r="B9" s="2" t="s">
        <v>21</v>
      </c>
      <c r="C9" s="11">
        <v>458728</v>
      </c>
      <c r="D9" s="13">
        <f t="shared" si="0"/>
        <v>0.91745600000000005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A3FC-5D09-4D3C-A08B-585482FA84B0}">
  <dimension ref="B3:E7"/>
  <sheetViews>
    <sheetView zoomScale="40" zoomScaleNormal="40" workbookViewId="0">
      <selection activeCell="E4" sqref="E4"/>
    </sheetView>
  </sheetViews>
  <sheetFormatPr defaultRowHeight="46.5" x14ac:dyDescent="0.7"/>
  <cols>
    <col min="3" max="3" width="13.33203125" customWidth="1"/>
    <col min="4" max="4" width="12.95703125" customWidth="1"/>
    <col min="5" max="5" width="15.83203125" customWidth="1"/>
  </cols>
  <sheetData>
    <row r="3" spans="2:5" x14ac:dyDescent="0.7">
      <c r="B3" s="16" t="s">
        <v>14</v>
      </c>
      <c r="C3" s="16">
        <v>2022</v>
      </c>
      <c r="D3" s="16">
        <v>2023</v>
      </c>
      <c r="E3" s="10" t="s">
        <v>24</v>
      </c>
    </row>
    <row r="4" spans="2:5" x14ac:dyDescent="0.7">
      <c r="B4" s="2" t="s">
        <v>18</v>
      </c>
      <c r="C4" s="11">
        <v>512548</v>
      </c>
      <c r="D4" s="11">
        <v>485123</v>
      </c>
      <c r="E4" s="12">
        <f>(D4-C4)/C4</f>
        <v>-5.3507183717427444E-2</v>
      </c>
    </row>
    <row r="5" spans="2:5" x14ac:dyDescent="0.7">
      <c r="B5" s="2" t="s">
        <v>19</v>
      </c>
      <c r="C5" s="11">
        <v>486521</v>
      </c>
      <c r="D5" s="11">
        <v>542133</v>
      </c>
      <c r="E5" s="12">
        <f t="shared" ref="E5:E7" si="0">(D5-C5)/C5</f>
        <v>0.11430544621917656</v>
      </c>
    </row>
    <row r="6" spans="2:5" x14ac:dyDescent="0.7">
      <c r="B6" s="2" t="s">
        <v>20</v>
      </c>
      <c r="C6" s="11">
        <v>640521</v>
      </c>
      <c r="D6" s="11">
        <v>785412</v>
      </c>
      <c r="E6" s="12">
        <f t="shared" si="0"/>
        <v>0.22620804001742331</v>
      </c>
    </row>
    <row r="7" spans="2:5" x14ac:dyDescent="0.7">
      <c r="B7" s="2" t="s">
        <v>21</v>
      </c>
      <c r="C7" s="11">
        <v>554145</v>
      </c>
      <c r="D7" s="11">
        <v>458728</v>
      </c>
      <c r="E7" s="12">
        <f t="shared" si="0"/>
        <v>-0.17218778478557056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DC0D-7756-4B34-A4C2-F9479A471C01}">
  <dimension ref="B3:E7"/>
  <sheetViews>
    <sheetView zoomScale="40" zoomScaleNormal="40" workbookViewId="0">
      <selection activeCell="E7" sqref="E7"/>
    </sheetView>
  </sheetViews>
  <sheetFormatPr defaultRowHeight="46.5" x14ac:dyDescent="0.7"/>
  <cols>
    <col min="3" max="3" width="13.0390625" customWidth="1"/>
    <col min="4" max="4" width="13.33203125" customWidth="1"/>
    <col min="5" max="5" width="16.875" customWidth="1"/>
  </cols>
  <sheetData>
    <row r="3" spans="2:5" x14ac:dyDescent="0.7">
      <c r="B3" s="16" t="s">
        <v>14</v>
      </c>
      <c r="C3" s="16">
        <v>2022</v>
      </c>
      <c r="D3" s="16">
        <v>2023</v>
      </c>
      <c r="E3" s="10" t="s">
        <v>24</v>
      </c>
    </row>
    <row r="4" spans="2:5" x14ac:dyDescent="0.7">
      <c r="B4" s="2" t="s">
        <v>18</v>
      </c>
      <c r="C4" s="11">
        <v>512548</v>
      </c>
      <c r="D4" s="11">
        <v>485123</v>
      </c>
      <c r="E4" s="12">
        <f>D4/C4-1</f>
        <v>-5.3507183717427464E-2</v>
      </c>
    </row>
    <row r="5" spans="2:5" x14ac:dyDescent="0.7">
      <c r="B5" s="2" t="s">
        <v>19</v>
      </c>
      <c r="C5" s="11">
        <v>486521</v>
      </c>
      <c r="D5" s="11">
        <v>542133</v>
      </c>
      <c r="E5" s="12">
        <f t="shared" ref="E5:E7" si="0">D5/C5-1</f>
        <v>0.1143054462191766</v>
      </c>
    </row>
    <row r="6" spans="2:5" x14ac:dyDescent="0.7">
      <c r="B6" s="2" t="s">
        <v>20</v>
      </c>
      <c r="C6" s="11">
        <v>640521</v>
      </c>
      <c r="D6" s="11">
        <v>785412</v>
      </c>
      <c r="E6" s="12">
        <f t="shared" si="0"/>
        <v>0.22620804001742334</v>
      </c>
    </row>
    <row r="7" spans="2:5" x14ac:dyDescent="0.7">
      <c r="B7" s="2" t="s">
        <v>21</v>
      </c>
      <c r="C7" s="11">
        <v>554145</v>
      </c>
      <c r="D7" s="11">
        <v>458728</v>
      </c>
      <c r="E7" s="12">
        <f t="shared" si="0"/>
        <v>-0.17218778478557062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D34F-70EF-4ED5-9D4B-85679C850DC9}">
  <dimension ref="B3:E4"/>
  <sheetViews>
    <sheetView zoomScale="40" zoomScaleNormal="40" workbookViewId="0">
      <selection activeCell="E4" sqref="E4"/>
    </sheetView>
  </sheetViews>
  <sheetFormatPr defaultRowHeight="46.5" x14ac:dyDescent="0.7"/>
  <cols>
    <col min="2" max="2" width="11.1640625" bestFit="1" customWidth="1"/>
    <col min="3" max="3" width="10.5390625" bestFit="1" customWidth="1"/>
    <col min="4" max="4" width="18.45703125" customWidth="1"/>
    <col min="5" max="5" width="17.83203125" customWidth="1"/>
  </cols>
  <sheetData>
    <row r="3" spans="2:5" x14ac:dyDescent="0.7">
      <c r="B3" s="9" t="s">
        <v>25</v>
      </c>
      <c r="C3" s="9" t="s">
        <v>16</v>
      </c>
      <c r="D3" s="9" t="s">
        <v>24</v>
      </c>
      <c r="E3" s="9" t="s">
        <v>26</v>
      </c>
    </row>
    <row r="4" spans="2:5" x14ac:dyDescent="0.7">
      <c r="B4" s="14">
        <v>-10000</v>
      </c>
      <c r="C4" s="14">
        <v>12000</v>
      </c>
      <c r="D4" s="3">
        <f>(C4-B4)/B4</f>
        <v>-2.2000000000000002</v>
      </c>
      <c r="E4" s="3">
        <f>(C4-B4)/ABS(B4)</f>
        <v>2.2000000000000002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8C88-BE91-4202-AD2D-247709C8A2DC}">
  <dimension ref="B2:D9"/>
  <sheetViews>
    <sheetView zoomScale="40" zoomScaleNormal="40" workbookViewId="0">
      <selection activeCell="D5" sqref="D5"/>
    </sheetView>
  </sheetViews>
  <sheetFormatPr defaultRowHeight="46.5" x14ac:dyDescent="0.7"/>
  <cols>
    <col min="3" max="3" width="13.75" customWidth="1"/>
    <col min="4" max="4" width="17.5390625" customWidth="1"/>
  </cols>
  <sheetData>
    <row r="2" spans="2:4" x14ac:dyDescent="0.7">
      <c r="B2" s="16" t="s">
        <v>14</v>
      </c>
      <c r="C2" s="16" t="s">
        <v>27</v>
      </c>
      <c r="D2" s="10" t="s">
        <v>29</v>
      </c>
    </row>
    <row r="3" spans="2:4" x14ac:dyDescent="0.7">
      <c r="B3" s="2" t="s">
        <v>18</v>
      </c>
      <c r="C3" s="11">
        <v>512548</v>
      </c>
      <c r="D3" s="12">
        <f>C3/C$9</f>
        <v>0.23364171151027813</v>
      </c>
    </row>
    <row r="4" spans="2:4" x14ac:dyDescent="0.7">
      <c r="B4" s="2" t="s">
        <v>19</v>
      </c>
      <c r="C4" s="11">
        <v>486521</v>
      </c>
      <c r="D4" s="12">
        <f t="shared" ref="D4:D6" si="0">C4/C$9</f>
        <v>0.22177747084310548</v>
      </c>
    </row>
    <row r="5" spans="2:4" x14ac:dyDescent="0.7">
      <c r="B5" s="2" t="s">
        <v>20</v>
      </c>
      <c r="C5" s="11">
        <v>640521</v>
      </c>
      <c r="D5" s="12">
        <f t="shared" si="0"/>
        <v>0.29197738104192167</v>
      </c>
    </row>
    <row r="6" spans="2:4" x14ac:dyDescent="0.7">
      <c r="B6" s="2" t="s">
        <v>21</v>
      </c>
      <c r="C6" s="11">
        <v>554145</v>
      </c>
      <c r="D6" s="12">
        <f t="shared" si="0"/>
        <v>0.25260343660469475</v>
      </c>
    </row>
    <row r="9" spans="2:4" x14ac:dyDescent="0.7">
      <c r="B9" t="s">
        <v>28</v>
      </c>
      <c r="C9" s="14">
        <f>SUM(C3:C6)</f>
        <v>2193735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Относительные ссылки</vt:lpstr>
      <vt:lpstr>Абсолютные ссылки</vt:lpstr>
      <vt:lpstr>Смешанные ссылки</vt:lpstr>
      <vt:lpstr>% выполнения</vt:lpstr>
      <vt:lpstr>% от общего плана</vt:lpstr>
      <vt:lpstr>% отклонения</vt:lpstr>
      <vt:lpstr>% отклонения 2</vt:lpstr>
      <vt:lpstr>% отклонения ABS()</vt:lpstr>
      <vt:lpstr>% от общей суммы</vt:lpstr>
      <vt:lpstr>% от общей суммы 2</vt:lpstr>
      <vt:lpstr>Накопительный итог</vt:lpstr>
      <vt:lpstr>Наценка-скидка</vt:lpstr>
      <vt:lpstr>% бюджета 0</vt:lpstr>
      <vt:lpstr>Округление</vt:lpstr>
      <vt:lpstr>Значащие цифры</vt:lpstr>
      <vt:lpstr>Счет значений</vt:lpstr>
      <vt:lpstr>Преобразование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2023-09-01T11:08:23Z</dcterms:created>
  <dcterms:modified xsi:type="dcterms:W3CDTF">2023-09-04T12:47:12Z</dcterms:modified>
</cp:coreProperties>
</file>