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61C117E2-19B1-4CB9-9F17-9D990101D0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ckAndPlace_PCB_Rev-B_2025-04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82" i="1" l="1"/>
  <c r="BD82" i="1"/>
  <c r="BE81" i="1"/>
  <c r="BD81" i="1"/>
  <c r="BE80" i="1"/>
  <c r="BD80" i="1"/>
  <c r="BE79" i="1"/>
  <c r="BD79" i="1"/>
  <c r="BE78" i="1"/>
  <c r="BD78" i="1"/>
  <c r="BE77" i="1"/>
  <c r="BD77" i="1"/>
  <c r="BE76" i="1"/>
  <c r="BD76" i="1"/>
  <c r="BE75" i="1"/>
  <c r="BD75" i="1"/>
  <c r="BE74" i="1"/>
  <c r="BD74" i="1"/>
  <c r="BE73" i="1"/>
  <c r="BD73" i="1"/>
  <c r="BE72" i="1"/>
  <c r="BD72" i="1"/>
  <c r="BE71" i="1"/>
  <c r="BD71" i="1"/>
  <c r="BE70" i="1"/>
  <c r="BD70" i="1"/>
  <c r="BE69" i="1"/>
  <c r="BD69" i="1"/>
  <c r="BE68" i="1"/>
  <c r="BD68" i="1"/>
  <c r="BE67" i="1"/>
  <c r="BD67" i="1"/>
  <c r="BE66" i="1"/>
  <c r="BD66" i="1"/>
  <c r="BE65" i="1"/>
  <c r="BD65" i="1"/>
  <c r="BE64" i="1"/>
  <c r="BD64" i="1"/>
  <c r="BE63" i="1"/>
  <c r="BD63" i="1"/>
  <c r="BE62" i="1"/>
  <c r="BD62" i="1"/>
  <c r="BE61" i="1"/>
  <c r="BD61" i="1"/>
  <c r="BE60" i="1"/>
  <c r="BD60" i="1"/>
  <c r="BE59" i="1"/>
  <c r="BD59" i="1"/>
  <c r="BE58" i="1"/>
  <c r="BD58" i="1"/>
  <c r="BE57" i="1"/>
  <c r="BD57" i="1"/>
  <c r="BE56" i="1"/>
  <c r="BD56" i="1"/>
  <c r="BE55" i="1"/>
  <c r="BD55" i="1"/>
  <c r="BE54" i="1"/>
  <c r="BD54" i="1"/>
  <c r="BE53" i="1"/>
  <c r="BD53" i="1"/>
  <c r="BE52" i="1"/>
  <c r="BD52" i="1"/>
  <c r="BE51" i="1"/>
  <c r="BD51" i="1"/>
  <c r="BE50" i="1"/>
  <c r="BD50" i="1"/>
  <c r="BE49" i="1"/>
  <c r="BD49" i="1"/>
  <c r="BE48" i="1"/>
  <c r="BD48" i="1"/>
  <c r="BE47" i="1"/>
  <c r="BD47" i="1"/>
  <c r="BE46" i="1"/>
  <c r="BD46" i="1"/>
  <c r="BE45" i="1"/>
  <c r="BD45" i="1"/>
  <c r="BE44" i="1"/>
  <c r="BD44" i="1"/>
  <c r="BE43" i="1"/>
  <c r="BD43" i="1"/>
  <c r="BE42" i="1"/>
  <c r="BD42" i="1"/>
  <c r="BE41" i="1"/>
  <c r="BD41" i="1"/>
  <c r="BE40" i="1"/>
  <c r="BD40" i="1"/>
  <c r="BE39" i="1"/>
  <c r="BD39" i="1"/>
  <c r="BE38" i="1"/>
  <c r="BD38" i="1"/>
  <c r="BE37" i="1"/>
  <c r="BD37" i="1"/>
  <c r="BE36" i="1"/>
  <c r="BD36" i="1"/>
  <c r="BE35" i="1"/>
  <c r="BD35" i="1"/>
  <c r="BE34" i="1"/>
  <c r="BD34" i="1"/>
  <c r="BE33" i="1"/>
  <c r="BD33" i="1"/>
  <c r="BE32" i="1"/>
  <c r="BD32" i="1"/>
  <c r="BE31" i="1"/>
  <c r="BD31" i="1"/>
  <c r="BE30" i="1"/>
  <c r="BD30" i="1"/>
  <c r="BE29" i="1"/>
  <c r="BD29" i="1"/>
  <c r="BE28" i="1"/>
  <c r="BD28" i="1"/>
  <c r="BE27" i="1"/>
  <c r="BD27" i="1"/>
  <c r="BE26" i="1"/>
  <c r="BD26" i="1"/>
  <c r="BE25" i="1"/>
  <c r="BD25" i="1"/>
  <c r="BE24" i="1"/>
  <c r="BE23" i="1"/>
  <c r="BE22" i="1"/>
  <c r="BE21" i="1"/>
  <c r="BE20" i="1"/>
  <c r="BE19" i="1"/>
  <c r="BE18" i="1"/>
  <c r="BE17" i="1"/>
  <c r="BE16" i="1"/>
  <c r="BE15" i="1"/>
  <c r="BE14" i="1"/>
  <c r="BE13" i="1"/>
  <c r="BE12" i="1"/>
  <c r="BE11" i="1"/>
  <c r="G6" i="1"/>
  <c r="F6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AG77" i="1"/>
  <c r="AH70" i="1"/>
  <c r="AG70" i="1"/>
  <c r="AH69" i="1"/>
  <c r="AL66" i="1"/>
  <c r="AH64" i="1"/>
  <c r="AM63" i="1"/>
  <c r="AG57" i="1"/>
  <c r="AH43" i="1"/>
  <c r="AG40" i="1"/>
  <c r="AG39" i="1"/>
  <c r="AG29" i="1"/>
  <c r="AG28" i="1"/>
  <c r="AH27" i="1"/>
  <c r="AG23" i="1"/>
  <c r="AK21" i="1"/>
  <c r="AG18" i="1"/>
  <c r="I9" i="1"/>
  <c r="AB66" i="1"/>
  <c r="AA66" i="1"/>
  <c r="AK66" i="1" s="1"/>
  <c r="AB65" i="1"/>
  <c r="AL65" i="1" s="1"/>
  <c r="AB64" i="1"/>
  <c r="AL64" i="1" s="1"/>
  <c r="AA64" i="1"/>
  <c r="AK64" i="1" s="1"/>
  <c r="AC63" i="1"/>
  <c r="AB63" i="1"/>
  <c r="AL63" i="1" s="1"/>
  <c r="AA63" i="1"/>
  <c r="AK63" i="1" s="1"/>
  <c r="AC46" i="1"/>
  <c r="AM46" i="1" s="1"/>
  <c r="AB46" i="1"/>
  <c r="AL46" i="1" s="1"/>
  <c r="AC24" i="1"/>
  <c r="AM24" i="1" s="1"/>
  <c r="AC21" i="1"/>
  <c r="AM21" i="1" s="1"/>
  <c r="AC19" i="1"/>
  <c r="AM19" i="1" s="1"/>
  <c r="AB22" i="1"/>
  <c r="AL22" i="1" s="1"/>
  <c r="AB21" i="1"/>
  <c r="AL21" i="1" s="1"/>
  <c r="AB20" i="1"/>
  <c r="AL20" i="1" s="1"/>
  <c r="AB19" i="1"/>
  <c r="AL19" i="1" s="1"/>
  <c r="AA59" i="1"/>
  <c r="AK59" i="1" s="1"/>
  <c r="AA53" i="1"/>
  <c r="AK53" i="1" s="1"/>
  <c r="AA41" i="1"/>
  <c r="AK41" i="1" s="1"/>
  <c r="AA21" i="1"/>
  <c r="AA14" i="1"/>
  <c r="AK14" i="1" s="1"/>
  <c r="AA13" i="1"/>
  <c r="AK13" i="1" s="1"/>
  <c r="AA12" i="1"/>
  <c r="AK12" i="1" s="1"/>
  <c r="X84" i="1"/>
  <c r="AH84" i="1" s="1"/>
  <c r="W84" i="1"/>
  <c r="AG84" i="1" s="1"/>
  <c r="X82" i="1"/>
  <c r="AH82" i="1" s="1"/>
  <c r="W82" i="1"/>
  <c r="AG82" i="1" s="1"/>
  <c r="X81" i="1"/>
  <c r="AH81" i="1" s="1"/>
  <c r="W81" i="1"/>
  <c r="AG81" i="1" s="1"/>
  <c r="X80" i="1"/>
  <c r="AH80" i="1" s="1"/>
  <c r="W80" i="1"/>
  <c r="AG80" i="1" s="1"/>
  <c r="X76" i="1"/>
  <c r="AH76" i="1" s="1"/>
  <c r="W76" i="1"/>
  <c r="AG76" i="1" s="1"/>
  <c r="X75" i="1"/>
  <c r="AH75" i="1" s="1"/>
  <c r="W75" i="1"/>
  <c r="AG75" i="1" s="1"/>
  <c r="X74" i="1"/>
  <c r="AH74" i="1" s="1"/>
  <c r="W74" i="1"/>
  <c r="AG74" i="1" s="1"/>
  <c r="X73" i="1"/>
  <c r="AH73" i="1" s="1"/>
  <c r="W73" i="1"/>
  <c r="AG73" i="1" s="1"/>
  <c r="X72" i="1"/>
  <c r="AH72" i="1" s="1"/>
  <c r="W72" i="1"/>
  <c r="AG72" i="1" s="1"/>
  <c r="X66" i="1"/>
  <c r="AH66" i="1" s="1"/>
  <c r="W66" i="1"/>
  <c r="AG66" i="1" s="1"/>
  <c r="X65" i="1"/>
  <c r="AH65" i="1" s="1"/>
  <c r="W65" i="1"/>
  <c r="AG65" i="1" s="1"/>
  <c r="X64" i="1"/>
  <c r="W64" i="1"/>
  <c r="AG64" i="1" s="1"/>
  <c r="X63" i="1"/>
  <c r="AH63" i="1" s="1"/>
  <c r="W63" i="1"/>
  <c r="AG63" i="1" s="1"/>
  <c r="X62" i="1"/>
  <c r="AH62" i="1" s="1"/>
  <c r="W62" i="1"/>
  <c r="AG62" i="1" s="1"/>
  <c r="X61" i="1"/>
  <c r="AH61" i="1" s="1"/>
  <c r="W61" i="1"/>
  <c r="AG61" i="1" s="1"/>
  <c r="X60" i="1"/>
  <c r="AH60" i="1" s="1"/>
  <c r="W60" i="1"/>
  <c r="AG60" i="1" s="1"/>
  <c r="X52" i="1"/>
  <c r="AH52" i="1" s="1"/>
  <c r="W52" i="1"/>
  <c r="AG52" i="1" s="1"/>
  <c r="X51" i="1"/>
  <c r="AH51" i="1" s="1"/>
  <c r="W51" i="1"/>
  <c r="AG51" i="1" s="1"/>
  <c r="X50" i="1"/>
  <c r="AH50" i="1" s="1"/>
  <c r="W50" i="1"/>
  <c r="AG50" i="1" s="1"/>
  <c r="X49" i="1"/>
  <c r="AH49" i="1" s="1"/>
  <c r="W49" i="1"/>
  <c r="AG49" i="1" s="1"/>
  <c r="X48" i="1"/>
  <c r="AH48" i="1" s="1"/>
  <c r="W48" i="1"/>
  <c r="AG48" i="1" s="1"/>
  <c r="X47" i="1"/>
  <c r="AH47" i="1" s="1"/>
  <c r="W47" i="1"/>
  <c r="AG47" i="1" s="1"/>
  <c r="X46" i="1"/>
  <c r="AH46" i="1" s="1"/>
  <c r="W46" i="1"/>
  <c r="AG46" i="1" s="1"/>
  <c r="X38" i="1"/>
  <c r="AH38" i="1" s="1"/>
  <c r="W38" i="1"/>
  <c r="AG38" i="1" s="1"/>
  <c r="X37" i="1"/>
  <c r="AH37" i="1" s="1"/>
  <c r="W37" i="1"/>
  <c r="AG37" i="1" s="1"/>
  <c r="X36" i="1"/>
  <c r="AH36" i="1" s="1"/>
  <c r="W36" i="1"/>
  <c r="AG36" i="1" s="1"/>
  <c r="X35" i="1"/>
  <c r="AH35" i="1" s="1"/>
  <c r="W35" i="1"/>
  <c r="AG35" i="1" s="1"/>
  <c r="X34" i="1"/>
  <c r="AH34" i="1" s="1"/>
  <c r="W34" i="1"/>
  <c r="AG34" i="1" s="1"/>
  <c r="X33" i="1"/>
  <c r="AH33" i="1" s="1"/>
  <c r="W33" i="1"/>
  <c r="AG33" i="1" s="1"/>
  <c r="X32" i="1"/>
  <c r="AH32" i="1" s="1"/>
  <c r="W32" i="1"/>
  <c r="AG32" i="1" s="1"/>
  <c r="L69" i="1"/>
  <c r="AA69" i="1" s="1"/>
  <c r="AK69" i="1" s="1"/>
  <c r="L70" i="1"/>
  <c r="AA70" i="1" s="1"/>
  <c r="AK70" i="1" s="1"/>
  <c r="L71" i="1"/>
  <c r="AA71" i="1" s="1"/>
  <c r="AK71" i="1" s="1"/>
  <c r="L79" i="1"/>
  <c r="U79" i="1" s="1"/>
  <c r="X83" i="1"/>
  <c r="AH83" i="1" s="1"/>
  <c r="W83" i="1"/>
  <c r="AG83" i="1" s="1"/>
  <c r="X79" i="1"/>
  <c r="AH79" i="1" s="1"/>
  <c r="W79" i="1"/>
  <c r="AG79" i="1" s="1"/>
  <c r="X78" i="1"/>
  <c r="AH78" i="1" s="1"/>
  <c r="W78" i="1"/>
  <c r="AG78" i="1" s="1"/>
  <c r="X77" i="1"/>
  <c r="AH77" i="1" s="1"/>
  <c r="W77" i="1"/>
  <c r="X71" i="1"/>
  <c r="AH71" i="1" s="1"/>
  <c r="W71" i="1"/>
  <c r="AG71" i="1" s="1"/>
  <c r="X70" i="1"/>
  <c r="W70" i="1"/>
  <c r="X69" i="1"/>
  <c r="W69" i="1"/>
  <c r="AG69" i="1" s="1"/>
  <c r="X68" i="1"/>
  <c r="AH68" i="1" s="1"/>
  <c r="W68" i="1"/>
  <c r="AG68" i="1" s="1"/>
  <c r="X67" i="1"/>
  <c r="AH67" i="1" s="1"/>
  <c r="W67" i="1"/>
  <c r="AG67" i="1" s="1"/>
  <c r="AC59" i="1"/>
  <c r="AM59" i="1" s="1"/>
  <c r="AB59" i="1"/>
  <c r="AL59" i="1" s="1"/>
  <c r="X59" i="1"/>
  <c r="AH59" i="1" s="1"/>
  <c r="W59" i="1"/>
  <c r="AG59" i="1" s="1"/>
  <c r="X58" i="1"/>
  <c r="AH58" i="1" s="1"/>
  <c r="W58" i="1"/>
  <c r="AG58" i="1" s="1"/>
  <c r="AB57" i="1"/>
  <c r="AL57" i="1" s="1"/>
  <c r="X57" i="1"/>
  <c r="AH57" i="1" s="1"/>
  <c r="W57" i="1"/>
  <c r="AB56" i="1"/>
  <c r="AL56" i="1" s="1"/>
  <c r="X56" i="1"/>
  <c r="AH56" i="1" s="1"/>
  <c r="W56" i="1"/>
  <c r="AG56" i="1" s="1"/>
  <c r="X55" i="1"/>
  <c r="AH55" i="1" s="1"/>
  <c r="W55" i="1"/>
  <c r="AG55" i="1" s="1"/>
  <c r="AC54" i="1"/>
  <c r="AM54" i="1" s="1"/>
  <c r="AB54" i="1"/>
  <c r="AL54" i="1" s="1"/>
  <c r="X54" i="1"/>
  <c r="AH54" i="1" s="1"/>
  <c r="W54" i="1"/>
  <c r="AG54" i="1" s="1"/>
  <c r="AC53" i="1"/>
  <c r="AM53" i="1" s="1"/>
  <c r="AB53" i="1"/>
  <c r="AL53" i="1" s="1"/>
  <c r="X53" i="1"/>
  <c r="AH53" i="1" s="1"/>
  <c r="W53" i="1"/>
  <c r="AG53" i="1" s="1"/>
  <c r="X45" i="1"/>
  <c r="AH45" i="1" s="1"/>
  <c r="W45" i="1"/>
  <c r="AG45" i="1" s="1"/>
  <c r="X44" i="1"/>
  <c r="AH44" i="1" s="1"/>
  <c r="W44" i="1"/>
  <c r="AG44" i="1" s="1"/>
  <c r="X43" i="1"/>
  <c r="W43" i="1"/>
  <c r="AG43" i="1" s="1"/>
  <c r="X42" i="1"/>
  <c r="AH42" i="1" s="1"/>
  <c r="W42" i="1"/>
  <c r="AG42" i="1" s="1"/>
  <c r="X41" i="1"/>
  <c r="AH41" i="1" s="1"/>
  <c r="W41" i="1"/>
  <c r="AG41" i="1" s="1"/>
  <c r="X40" i="1"/>
  <c r="AH40" i="1" s="1"/>
  <c r="W40" i="1"/>
  <c r="X39" i="1"/>
  <c r="AH39" i="1" s="1"/>
  <c r="W39" i="1"/>
  <c r="AB31" i="1"/>
  <c r="AL31" i="1" s="1"/>
  <c r="X31" i="1"/>
  <c r="AH31" i="1" s="1"/>
  <c r="W31" i="1"/>
  <c r="AG31" i="1" s="1"/>
  <c r="X30" i="1"/>
  <c r="AH30" i="1" s="1"/>
  <c r="W30" i="1"/>
  <c r="AG30" i="1" s="1"/>
  <c r="X29" i="1"/>
  <c r="AH29" i="1" s="1"/>
  <c r="W29" i="1"/>
  <c r="X28" i="1"/>
  <c r="AH28" i="1" s="1"/>
  <c r="W28" i="1"/>
  <c r="X27" i="1"/>
  <c r="W27" i="1"/>
  <c r="AG27" i="1" s="1"/>
  <c r="X26" i="1"/>
  <c r="AH26" i="1" s="1"/>
  <c r="W26" i="1"/>
  <c r="AG26" i="1" s="1"/>
  <c r="X25" i="1"/>
  <c r="AH25" i="1" s="1"/>
  <c r="W25" i="1"/>
  <c r="AG25" i="1" s="1"/>
  <c r="AC16" i="1"/>
  <c r="AM16" i="1" s="1"/>
  <c r="AB16" i="1"/>
  <c r="AL16" i="1" s="1"/>
  <c r="AC15" i="1"/>
  <c r="AM15" i="1" s="1"/>
  <c r="AB15" i="1"/>
  <c r="AL15" i="1" s="1"/>
  <c r="AC14" i="1"/>
  <c r="AM14" i="1" s="1"/>
  <c r="AB14" i="1"/>
  <c r="AL14" i="1" s="1"/>
  <c r="AC13" i="1"/>
  <c r="AM13" i="1" s="1"/>
  <c r="AB12" i="1"/>
  <c r="AL12" i="1" s="1"/>
  <c r="AB11" i="1"/>
  <c r="AL11" i="1" s="1"/>
  <c r="X24" i="1"/>
  <c r="AH24" i="1" s="1"/>
  <c r="X23" i="1"/>
  <c r="AH23" i="1" s="1"/>
  <c r="X22" i="1"/>
  <c r="AH22" i="1" s="1"/>
  <c r="X21" i="1"/>
  <c r="AH21" i="1" s="1"/>
  <c r="X20" i="1"/>
  <c r="AH20" i="1" s="1"/>
  <c r="X19" i="1"/>
  <c r="AH19" i="1" s="1"/>
  <c r="W24" i="1"/>
  <c r="AG24" i="1" s="1"/>
  <c r="W23" i="1"/>
  <c r="W22" i="1"/>
  <c r="AG22" i="1" s="1"/>
  <c r="W21" i="1"/>
  <c r="AG21" i="1" s="1"/>
  <c r="W20" i="1"/>
  <c r="AG20" i="1" s="1"/>
  <c r="W19" i="1"/>
  <c r="AG19" i="1" s="1"/>
  <c r="X18" i="1"/>
  <c r="AH18" i="1" s="1"/>
  <c r="W18" i="1"/>
  <c r="X17" i="1"/>
  <c r="AH17" i="1" s="1"/>
  <c r="W17" i="1"/>
  <c r="AG17" i="1" s="1"/>
  <c r="X16" i="1"/>
  <c r="AH16" i="1" s="1"/>
  <c r="W16" i="1"/>
  <c r="AG16" i="1" s="1"/>
  <c r="X15" i="1"/>
  <c r="AH15" i="1" s="1"/>
  <c r="W15" i="1"/>
  <c r="AG15" i="1" s="1"/>
  <c r="X14" i="1"/>
  <c r="AH14" i="1" s="1"/>
  <c r="W14" i="1"/>
  <c r="AG14" i="1" s="1"/>
  <c r="X13" i="1"/>
  <c r="AH13" i="1" s="1"/>
  <c r="W13" i="1"/>
  <c r="AG13" i="1" s="1"/>
  <c r="X12" i="1"/>
  <c r="AH12" i="1" s="1"/>
  <c r="W12" i="1"/>
  <c r="AG12" i="1" s="1"/>
  <c r="X11" i="1"/>
  <c r="AH11" i="1" s="1"/>
  <c r="W11" i="1"/>
  <c r="AG11" i="1" s="1"/>
  <c r="T58" i="1"/>
  <c r="S58" i="1"/>
  <c r="U57" i="1"/>
  <c r="T57" i="1"/>
  <c r="S57" i="1"/>
  <c r="R15" i="1"/>
  <c r="T13" i="1"/>
  <c r="S13" i="1"/>
  <c r="R13" i="1"/>
  <c r="U12" i="1"/>
  <c r="T12" i="1"/>
  <c r="L83" i="1"/>
  <c r="U83" i="1" s="1"/>
  <c r="L78" i="1"/>
  <c r="AB78" i="1" s="1"/>
  <c r="AL78" i="1" s="1"/>
  <c r="L77" i="1"/>
  <c r="AC77" i="1" s="1"/>
  <c r="AM77" i="1" s="1"/>
  <c r="L68" i="1"/>
  <c r="S68" i="1" s="1"/>
  <c r="L67" i="1"/>
  <c r="T67" i="1" s="1"/>
  <c r="L59" i="1"/>
  <c r="U59" i="1" s="1"/>
  <c r="L58" i="1"/>
  <c r="AC58" i="1" s="1"/>
  <c r="AM58" i="1" s="1"/>
  <c r="L57" i="1"/>
  <c r="R57" i="1" s="1"/>
  <c r="L56" i="1"/>
  <c r="L55" i="1"/>
  <c r="AC55" i="1" s="1"/>
  <c r="AM55" i="1" s="1"/>
  <c r="L54" i="1"/>
  <c r="R54" i="1" s="1"/>
  <c r="L53" i="1"/>
  <c r="U53" i="1" s="1"/>
  <c r="L45" i="1"/>
  <c r="AA46" i="1" s="1"/>
  <c r="AK46" i="1" s="1"/>
  <c r="L44" i="1"/>
  <c r="AC44" i="1" s="1"/>
  <c r="AM44" i="1" s="1"/>
  <c r="L43" i="1"/>
  <c r="AB48" i="1" s="1"/>
  <c r="AL48" i="1" s="1"/>
  <c r="L42" i="1"/>
  <c r="AC42" i="1" s="1"/>
  <c r="AM42" i="1" s="1"/>
  <c r="L41" i="1"/>
  <c r="S41" i="1" s="1"/>
  <c r="L40" i="1"/>
  <c r="AB51" i="1" s="1"/>
  <c r="AL51" i="1" s="1"/>
  <c r="L39" i="1"/>
  <c r="T39" i="1" s="1"/>
  <c r="L31" i="1"/>
  <c r="AC32" i="1" s="1"/>
  <c r="AM32" i="1" s="1"/>
  <c r="L30" i="1"/>
  <c r="U30" i="1" s="1"/>
  <c r="L29" i="1"/>
  <c r="AB34" i="1" s="1"/>
  <c r="AL34" i="1" s="1"/>
  <c r="L28" i="1"/>
  <c r="AA28" i="1" s="1"/>
  <c r="AK28" i="1" s="1"/>
  <c r="L27" i="1"/>
  <c r="L26" i="1"/>
  <c r="L25" i="1"/>
  <c r="AB38" i="1" s="1"/>
  <c r="AL38" i="1" s="1"/>
  <c r="L17" i="1"/>
  <c r="U17" i="1" s="1"/>
  <c r="L16" i="1"/>
  <c r="R16" i="1" s="1"/>
  <c r="L15" i="1"/>
  <c r="L14" i="1"/>
  <c r="U14" i="1" s="1"/>
  <c r="L13" i="1"/>
  <c r="L12" i="1"/>
  <c r="AA23" i="1" s="1"/>
  <c r="AK23" i="1" s="1"/>
  <c r="L11" i="1"/>
  <c r="AA11" i="1" s="1"/>
  <c r="AK11" i="1" s="1"/>
  <c r="F11" i="1"/>
  <c r="F12" i="1"/>
  <c r="F13" i="1"/>
  <c r="F14" i="1"/>
  <c r="F15" i="1"/>
  <c r="N15" i="1" s="1"/>
  <c r="F16" i="1"/>
  <c r="F17" i="1"/>
  <c r="F25" i="1"/>
  <c r="F26" i="1"/>
  <c r="F27" i="1"/>
  <c r="F28" i="1"/>
  <c r="F29" i="1"/>
  <c r="F30" i="1"/>
  <c r="F31" i="1"/>
  <c r="H29" i="1"/>
  <c r="F83" i="1"/>
  <c r="F77" i="1"/>
  <c r="F78" i="1"/>
  <c r="F79" i="1"/>
  <c r="F67" i="1"/>
  <c r="F68" i="1"/>
  <c r="F69" i="1"/>
  <c r="F70" i="1"/>
  <c r="F71" i="1"/>
  <c r="F59" i="1"/>
  <c r="F58" i="1"/>
  <c r="F57" i="1"/>
  <c r="F56" i="1"/>
  <c r="F55" i="1"/>
  <c r="F54" i="1"/>
  <c r="F53" i="1"/>
  <c r="F45" i="1"/>
  <c r="F44" i="1"/>
  <c r="F43" i="1"/>
  <c r="F42" i="1"/>
  <c r="F41" i="1"/>
  <c r="F40" i="1"/>
  <c r="F39" i="1"/>
  <c r="I83" i="1"/>
  <c r="I77" i="1"/>
  <c r="I78" i="1"/>
  <c r="I79" i="1"/>
  <c r="I67" i="1"/>
  <c r="I68" i="1"/>
  <c r="I69" i="1"/>
  <c r="I70" i="1"/>
  <c r="I71" i="1"/>
  <c r="I59" i="1"/>
  <c r="I58" i="1"/>
  <c r="I57" i="1"/>
  <c r="I56" i="1"/>
  <c r="I55" i="1"/>
  <c r="I54" i="1"/>
  <c r="I53" i="1"/>
  <c r="I45" i="1"/>
  <c r="I44" i="1"/>
  <c r="I43" i="1"/>
  <c r="I42" i="1"/>
  <c r="I41" i="1"/>
  <c r="I40" i="1"/>
  <c r="I39" i="1"/>
  <c r="I31" i="1"/>
  <c r="I30" i="1"/>
  <c r="I29" i="1"/>
  <c r="I28" i="1"/>
  <c r="I27" i="1"/>
  <c r="I26" i="1"/>
  <c r="I25" i="1"/>
  <c r="I17" i="1"/>
  <c r="I16" i="1"/>
  <c r="I15" i="1"/>
  <c r="I14" i="1"/>
  <c r="I13" i="1"/>
  <c r="I12" i="1"/>
  <c r="I11" i="1"/>
  <c r="G11" i="1"/>
  <c r="G12" i="1"/>
  <c r="G83" i="1"/>
  <c r="G77" i="1"/>
  <c r="G78" i="1"/>
  <c r="G79" i="1"/>
  <c r="G67" i="1"/>
  <c r="G68" i="1"/>
  <c r="G69" i="1"/>
  <c r="G70" i="1"/>
  <c r="G71" i="1"/>
  <c r="G59" i="1"/>
  <c r="G58" i="1"/>
  <c r="G57" i="1"/>
  <c r="G56" i="1"/>
  <c r="G55" i="1"/>
  <c r="G54" i="1"/>
  <c r="G53" i="1"/>
  <c r="G45" i="1"/>
  <c r="G44" i="1"/>
  <c r="G43" i="1"/>
  <c r="G42" i="1"/>
  <c r="G41" i="1"/>
  <c r="G40" i="1"/>
  <c r="G39" i="1"/>
  <c r="G31" i="1"/>
  <c r="G30" i="1"/>
  <c r="G29" i="1"/>
  <c r="G28" i="1"/>
  <c r="G27" i="1"/>
  <c r="G26" i="1"/>
  <c r="G25" i="1"/>
  <c r="G17" i="1"/>
  <c r="G16" i="1"/>
  <c r="G15" i="1"/>
  <c r="G14" i="1"/>
  <c r="G13" i="1"/>
  <c r="AA31" i="1" l="1"/>
  <c r="AK31" i="1" s="1"/>
  <c r="AA74" i="1"/>
  <c r="AK74" i="1" s="1"/>
  <c r="AA39" i="1"/>
  <c r="AK39" i="1" s="1"/>
  <c r="AA38" i="1"/>
  <c r="AK38" i="1" s="1"/>
  <c r="AA76" i="1"/>
  <c r="AK76" i="1" s="1"/>
  <c r="AA17" i="1"/>
  <c r="AK17" i="1" s="1"/>
  <c r="AA29" i="1"/>
  <c r="AK29" i="1" s="1"/>
  <c r="AA32" i="1"/>
  <c r="AK32" i="1" s="1"/>
  <c r="AB17" i="1"/>
  <c r="AL17" i="1" s="1"/>
  <c r="AC40" i="1"/>
  <c r="AM40" i="1" s="1"/>
  <c r="AA40" i="1"/>
  <c r="AK40" i="1" s="1"/>
  <c r="AB76" i="1"/>
  <c r="AL76" i="1" s="1"/>
  <c r="AA18" i="1"/>
  <c r="AK18" i="1" s="1"/>
  <c r="AB47" i="1"/>
  <c r="AL47" i="1" s="1"/>
  <c r="AC17" i="1"/>
  <c r="AM17" i="1" s="1"/>
  <c r="R58" i="1"/>
  <c r="AA54" i="1"/>
  <c r="AK54" i="1" s="1"/>
  <c r="AA48" i="1"/>
  <c r="AK48" i="1" s="1"/>
  <c r="AA43" i="1"/>
  <c r="AK43" i="1" s="1"/>
  <c r="AA57" i="1"/>
  <c r="AK57" i="1" s="1"/>
  <c r="AA50" i="1"/>
  <c r="AK50" i="1" s="1"/>
  <c r="AC18" i="1"/>
  <c r="AM18" i="1" s="1"/>
  <c r="AB52" i="1"/>
  <c r="AL52" i="1" s="1"/>
  <c r="AB67" i="1"/>
  <c r="AL67" i="1" s="1"/>
  <c r="AA73" i="1"/>
  <c r="AK73" i="1" s="1"/>
  <c r="AA67" i="1"/>
  <c r="AK67" i="1" s="1"/>
  <c r="AC60" i="1"/>
  <c r="AM60" i="1" s="1"/>
  <c r="AB18" i="1"/>
  <c r="AL18" i="1" s="1"/>
  <c r="AC67" i="1"/>
  <c r="AM67" i="1" s="1"/>
  <c r="AC41" i="1"/>
  <c r="AM41" i="1" s="1"/>
  <c r="S70" i="1"/>
  <c r="AA62" i="1"/>
  <c r="AK62" i="1" s="1"/>
  <c r="AB39" i="1"/>
  <c r="AL39" i="1" s="1"/>
  <c r="AB62" i="1"/>
  <c r="AL62" i="1" s="1"/>
  <c r="AA30" i="1"/>
  <c r="AK30" i="1" s="1"/>
  <c r="AC76" i="1"/>
  <c r="AM76" i="1" s="1"/>
  <c r="AC62" i="1"/>
  <c r="AM62" i="1" s="1"/>
  <c r="AG9" i="1" a="1"/>
  <c r="AG9" i="1" s="1"/>
  <c r="AH9" i="1" a="1"/>
  <c r="AH9" i="1" s="1"/>
  <c r="U27" i="1"/>
  <c r="AC36" i="1"/>
  <c r="AM36" i="1" s="1"/>
  <c r="AC27" i="1"/>
  <c r="AM27" i="1" s="1"/>
  <c r="AB36" i="1"/>
  <c r="AL36" i="1" s="1"/>
  <c r="AA36" i="1"/>
  <c r="AK36" i="1" s="1"/>
  <c r="AC78" i="1"/>
  <c r="AM78" i="1" s="1"/>
  <c r="AA83" i="1"/>
  <c r="AK83" i="1" s="1"/>
  <c r="AB41" i="1"/>
  <c r="AL41" i="1" s="1"/>
  <c r="AB83" i="1"/>
  <c r="AL83" i="1" s="1"/>
  <c r="AA33" i="1"/>
  <c r="AK33" i="1" s="1"/>
  <c r="T26" i="1"/>
  <c r="AB26" i="1"/>
  <c r="AL26" i="1" s="1"/>
  <c r="AB37" i="1"/>
  <c r="AL37" i="1" s="1"/>
  <c r="AC75" i="1"/>
  <c r="AM75" i="1" s="1"/>
  <c r="T44" i="1"/>
  <c r="AB44" i="1"/>
  <c r="AL44" i="1" s="1"/>
  <c r="AC47" i="1"/>
  <c r="AM47" i="1" s="1"/>
  <c r="AA44" i="1"/>
  <c r="AK44" i="1" s="1"/>
  <c r="AA47" i="1"/>
  <c r="AK47" i="1" s="1"/>
  <c r="R44" i="1"/>
  <c r="S25" i="1"/>
  <c r="AB55" i="1"/>
  <c r="AL55" i="1" s="1"/>
  <c r="AC68" i="1"/>
  <c r="AM68" i="1" s="1"/>
  <c r="AA72" i="1"/>
  <c r="AK72" i="1" s="1"/>
  <c r="AB50" i="1"/>
  <c r="AL50" i="1" s="1"/>
  <c r="AC64" i="1"/>
  <c r="AM64" i="1" s="1"/>
  <c r="U77" i="1"/>
  <c r="AB82" i="1"/>
  <c r="AL82" i="1" s="1"/>
  <c r="AB77" i="1"/>
  <c r="AL77" i="1" s="1"/>
  <c r="T28" i="1"/>
  <c r="AB35" i="1"/>
  <c r="AL35" i="1" s="1"/>
  <c r="AA35" i="1"/>
  <c r="AK35" i="1" s="1"/>
  <c r="AB28" i="1"/>
  <c r="AL28" i="1" s="1"/>
  <c r="AB75" i="1"/>
  <c r="AL75" i="1" s="1"/>
  <c r="AB27" i="1"/>
  <c r="AL27" i="1" s="1"/>
  <c r="AC33" i="1"/>
  <c r="AM33" i="1" s="1"/>
  <c r="AC82" i="1"/>
  <c r="AM82" i="1" s="1"/>
  <c r="T45" i="1"/>
  <c r="AA45" i="1"/>
  <c r="AK45" i="1" s="1"/>
  <c r="AC45" i="1"/>
  <c r="AM45" i="1" s="1"/>
  <c r="AB45" i="1"/>
  <c r="AL45" i="1" s="1"/>
  <c r="T29" i="1"/>
  <c r="AB42" i="1"/>
  <c r="AL42" i="1" s="1"/>
  <c r="AA34" i="1"/>
  <c r="AK34" i="1" s="1"/>
  <c r="AC50" i="1"/>
  <c r="AM50" i="1" s="1"/>
  <c r="AA84" i="1"/>
  <c r="AK84" i="1" s="1"/>
  <c r="AB33" i="1"/>
  <c r="AL33" i="1" s="1"/>
  <c r="AB29" i="1"/>
  <c r="AL29" i="1" s="1"/>
  <c r="AB84" i="1"/>
  <c r="AL84" i="1" s="1"/>
  <c r="AA68" i="1"/>
  <c r="AK68" i="1" s="1"/>
  <c r="AA77" i="1"/>
  <c r="AK77" i="1" s="1"/>
  <c r="AC84" i="1"/>
  <c r="AM84" i="1" s="1"/>
  <c r="U25" i="1"/>
  <c r="T25" i="1"/>
  <c r="AB25" i="1"/>
  <c r="AL25" i="1" s="1"/>
  <c r="R78" i="1"/>
  <c r="AC81" i="1"/>
  <c r="AM81" i="1" s="1"/>
  <c r="AB81" i="1"/>
  <c r="AL81" i="1" s="1"/>
  <c r="AA81" i="1"/>
  <c r="AK81" i="1" s="1"/>
  <c r="S78" i="1"/>
  <c r="AC25" i="1"/>
  <c r="AM25" i="1" s="1"/>
  <c r="AA75" i="1"/>
  <c r="AK75" i="1" s="1"/>
  <c r="AC26" i="1"/>
  <c r="AM26" i="1" s="1"/>
  <c r="AC83" i="1"/>
  <c r="AM83" i="1" s="1"/>
  <c r="AC28" i="1"/>
  <c r="AM28" i="1" s="1"/>
  <c r="AB68" i="1"/>
  <c r="AL68" i="1" s="1"/>
  <c r="S11" i="1"/>
  <c r="AB24" i="1"/>
  <c r="AL24" i="1" s="1"/>
  <c r="AA24" i="1"/>
  <c r="AK24" i="1" s="1"/>
  <c r="AC11" i="1"/>
  <c r="AM11" i="1" s="1"/>
  <c r="AA78" i="1"/>
  <c r="AK78" i="1" s="1"/>
  <c r="AC35" i="1"/>
  <c r="AM35" i="1" s="1"/>
  <c r="H79" i="1"/>
  <c r="T79" i="1" s="1"/>
  <c r="H28" i="1"/>
  <c r="P28" i="1" s="1"/>
  <c r="AC38" i="1"/>
  <c r="AM38" i="1" s="1"/>
  <c r="AC31" i="1"/>
  <c r="AM31" i="1" s="1"/>
  <c r="U31" i="1"/>
  <c r="S31" i="1"/>
  <c r="U39" i="1"/>
  <c r="AC52" i="1"/>
  <c r="AM52" i="1" s="1"/>
  <c r="R39" i="1"/>
  <c r="AC39" i="1"/>
  <c r="AM39" i="1" s="1"/>
  <c r="T42" i="1"/>
  <c r="AA42" i="1"/>
  <c r="AK42" i="1" s="1"/>
  <c r="AB49" i="1"/>
  <c r="AL49" i="1" s="1"/>
  <c r="AA49" i="1"/>
  <c r="AK49" i="1" s="1"/>
  <c r="AA82" i="1"/>
  <c r="AK82" i="1" s="1"/>
  <c r="R25" i="1"/>
  <c r="AA80" i="1"/>
  <c r="AK80" i="1" s="1"/>
  <c r="U13" i="1"/>
  <c r="AA22" i="1"/>
  <c r="AK22" i="1" s="1"/>
  <c r="AB13" i="1"/>
  <c r="AL13" i="1" s="1"/>
  <c r="AC22" i="1"/>
  <c r="AM22" i="1" s="1"/>
  <c r="T78" i="1"/>
  <c r="U29" i="1"/>
  <c r="AC34" i="1"/>
  <c r="AM34" i="1" s="1"/>
  <c r="AB32" i="1"/>
  <c r="AL32" i="1" s="1"/>
  <c r="U40" i="1"/>
  <c r="AB40" i="1"/>
  <c r="AL40" i="1" s="1"/>
  <c r="AC49" i="1"/>
  <c r="AM49" i="1" s="1"/>
  <c r="U43" i="1"/>
  <c r="AC48" i="1"/>
  <c r="AM48" i="1" s="1"/>
  <c r="R31" i="1"/>
  <c r="T31" i="1"/>
  <c r="AC29" i="1"/>
  <c r="AM29" i="1" s="1"/>
  <c r="AA51" i="1"/>
  <c r="AK51" i="1" s="1"/>
  <c r="S12" i="1"/>
  <c r="AB23" i="1"/>
  <c r="AL23" i="1" s="1"/>
  <c r="AC23" i="1"/>
  <c r="AM23" i="1" s="1"/>
  <c r="AC12" i="1"/>
  <c r="AM12" i="1" s="1"/>
  <c r="U55" i="1"/>
  <c r="AA55" i="1"/>
  <c r="AK55" i="1" s="1"/>
  <c r="U56" i="1"/>
  <c r="AC56" i="1"/>
  <c r="AM56" i="1" s="1"/>
  <c r="AA56" i="1"/>
  <c r="AK56" i="1" s="1"/>
  <c r="U44" i="1"/>
  <c r="AB43" i="1"/>
  <c r="AL43" i="1" s="1"/>
  <c r="AA25" i="1"/>
  <c r="AK25" i="1" s="1"/>
  <c r="AA79" i="1"/>
  <c r="AK79" i="1" s="1"/>
  <c r="AC51" i="1"/>
  <c r="AM51" i="1" s="1"/>
  <c r="AB30" i="1"/>
  <c r="AL30" i="1" s="1"/>
  <c r="AC43" i="1"/>
  <c r="AM43" i="1" s="1"/>
  <c r="AA26" i="1"/>
  <c r="AK26" i="1" s="1"/>
  <c r="AA37" i="1"/>
  <c r="AK37" i="1" s="1"/>
  <c r="T15" i="1"/>
  <c r="AA15" i="1"/>
  <c r="AK15" i="1" s="1"/>
  <c r="AA20" i="1"/>
  <c r="AK20" i="1" s="1"/>
  <c r="AC20" i="1"/>
  <c r="AM20" i="1" s="1"/>
  <c r="U58" i="1"/>
  <c r="AA58" i="1"/>
  <c r="AK58" i="1" s="1"/>
  <c r="AB58" i="1"/>
  <c r="AL58" i="1" s="1"/>
  <c r="AC61" i="1"/>
  <c r="AM61" i="1" s="1"/>
  <c r="AB61" i="1"/>
  <c r="AL61" i="1" s="1"/>
  <c r="AA61" i="1"/>
  <c r="AK61" i="1" s="1"/>
  <c r="AC30" i="1"/>
  <c r="AM30" i="1" s="1"/>
  <c r="AA27" i="1"/>
  <c r="AK27" i="1" s="1"/>
  <c r="AC37" i="1"/>
  <c r="AM37" i="1" s="1"/>
  <c r="AA52" i="1"/>
  <c r="AK52" i="1" s="1"/>
  <c r="AC57" i="1"/>
  <c r="AM57" i="1" s="1"/>
  <c r="AA19" i="1"/>
  <c r="AK19" i="1" s="1"/>
  <c r="AC66" i="1"/>
  <c r="AM66" i="1" s="1"/>
  <c r="AA65" i="1"/>
  <c r="AK65" i="1" s="1"/>
  <c r="AA60" i="1"/>
  <c r="AK60" i="1" s="1"/>
  <c r="AC65" i="1"/>
  <c r="AM65" i="1" s="1"/>
  <c r="AA16" i="1"/>
  <c r="AK16" i="1" s="1"/>
  <c r="AB60" i="1"/>
  <c r="AL60" i="1" s="1"/>
  <c r="H55" i="1"/>
  <c r="P55" i="1" s="1"/>
  <c r="H56" i="1"/>
  <c r="P56" i="1" s="1"/>
  <c r="H57" i="1"/>
  <c r="P57" i="1" s="1"/>
  <c r="H30" i="1"/>
  <c r="H31" i="1"/>
  <c r="P31" i="1" s="1"/>
  <c r="H54" i="1"/>
  <c r="P54" i="1" s="1"/>
  <c r="H78" i="1"/>
  <c r="H83" i="1"/>
  <c r="P83" i="1" s="1"/>
  <c r="H77" i="1"/>
  <c r="H11" i="1"/>
  <c r="P11" i="1" s="1"/>
  <c r="H12" i="1"/>
  <c r="P12" i="1" s="1"/>
  <c r="H13" i="1"/>
  <c r="P13" i="1" s="1"/>
  <c r="H58" i="1"/>
  <c r="P58" i="1" s="1"/>
  <c r="H14" i="1"/>
  <c r="H59" i="1"/>
  <c r="H41" i="1"/>
  <c r="P41" i="1" s="1"/>
  <c r="H16" i="1"/>
  <c r="P16" i="1" s="1"/>
  <c r="H70" i="1"/>
  <c r="T70" i="1" s="1"/>
  <c r="H17" i="1"/>
  <c r="P17" i="1" s="1"/>
  <c r="H43" i="1"/>
  <c r="P43" i="1" s="1"/>
  <c r="H69" i="1"/>
  <c r="P69" i="1" s="1"/>
  <c r="H39" i="1"/>
  <c r="P39" i="1" s="1"/>
  <c r="H40" i="1"/>
  <c r="P40" i="1" s="1"/>
  <c r="H15" i="1"/>
  <c r="P15" i="1" s="1"/>
  <c r="H71" i="1"/>
  <c r="T71" i="1" s="1"/>
  <c r="H42" i="1"/>
  <c r="H25" i="1"/>
  <c r="P25" i="1" s="1"/>
  <c r="H44" i="1"/>
  <c r="H68" i="1"/>
  <c r="P68" i="1" s="1"/>
  <c r="H26" i="1"/>
  <c r="P26" i="1" s="1"/>
  <c r="H45" i="1"/>
  <c r="P45" i="1" s="1"/>
  <c r="H67" i="1"/>
  <c r="P67" i="1" s="1"/>
  <c r="H27" i="1"/>
  <c r="P27" i="1" s="1"/>
  <c r="H53" i="1"/>
  <c r="P53" i="1" s="1"/>
  <c r="S45" i="1"/>
  <c r="S54" i="1"/>
  <c r="R12" i="1"/>
  <c r="R26" i="1"/>
  <c r="T54" i="1"/>
  <c r="R67" i="1"/>
  <c r="R28" i="1"/>
  <c r="S39" i="1"/>
  <c r="U54" i="1"/>
  <c r="R70" i="1"/>
  <c r="R45" i="1"/>
  <c r="S79" i="1"/>
  <c r="S28" i="1"/>
  <c r="R55" i="1"/>
  <c r="U78" i="1"/>
  <c r="R41" i="1"/>
  <c r="U28" i="1"/>
  <c r="T55" i="1"/>
  <c r="U70" i="1"/>
  <c r="U69" i="1"/>
  <c r="R29" i="1"/>
  <c r="S44" i="1"/>
  <c r="R71" i="1"/>
  <c r="S55" i="1"/>
  <c r="S29" i="1"/>
  <c r="S15" i="1"/>
  <c r="T41" i="1"/>
  <c r="U15" i="1"/>
  <c r="U41" i="1"/>
  <c r="R42" i="1"/>
  <c r="R79" i="1"/>
  <c r="S16" i="1"/>
  <c r="S26" i="1"/>
  <c r="S42" i="1"/>
  <c r="U16" i="1"/>
  <c r="U26" i="1"/>
  <c r="U42" i="1"/>
  <c r="U45" i="1"/>
  <c r="U68" i="1"/>
  <c r="U71" i="1"/>
  <c r="R68" i="1"/>
  <c r="S71" i="1"/>
  <c r="T16" i="1"/>
  <c r="T68" i="1"/>
  <c r="R14" i="1"/>
  <c r="R17" i="1"/>
  <c r="R27" i="1"/>
  <c r="R30" i="1"/>
  <c r="R40" i="1"/>
  <c r="R43" i="1"/>
  <c r="R53" i="1"/>
  <c r="R56" i="1"/>
  <c r="R59" i="1"/>
  <c r="R69" i="1"/>
  <c r="R77" i="1"/>
  <c r="R83" i="1"/>
  <c r="U67" i="1"/>
  <c r="S14" i="1"/>
  <c r="S30" i="1"/>
  <c r="S53" i="1"/>
  <c r="S56" i="1"/>
  <c r="S59" i="1"/>
  <c r="S83" i="1"/>
  <c r="S17" i="1"/>
  <c r="S40" i="1"/>
  <c r="S77" i="1"/>
  <c r="T11" i="1"/>
  <c r="T14" i="1"/>
  <c r="T17" i="1"/>
  <c r="T27" i="1"/>
  <c r="T30" i="1"/>
  <c r="T40" i="1"/>
  <c r="T43" i="1"/>
  <c r="T53" i="1"/>
  <c r="T56" i="1"/>
  <c r="T59" i="1"/>
  <c r="T77" i="1"/>
  <c r="T83" i="1"/>
  <c r="S67" i="1"/>
  <c r="S27" i="1"/>
  <c r="S43" i="1"/>
  <c r="S69" i="1"/>
  <c r="U11" i="1"/>
  <c r="R11" i="1"/>
  <c r="N29" i="1"/>
  <c r="N31" i="1"/>
  <c r="N45" i="1"/>
  <c r="N44" i="1"/>
  <c r="O54" i="1"/>
  <c r="N67" i="1"/>
  <c r="O31" i="1"/>
  <c r="N54" i="1"/>
  <c r="O67" i="1"/>
  <c r="N70" i="1"/>
  <c r="O12" i="1"/>
  <c r="P70" i="1"/>
  <c r="O78" i="1"/>
  <c r="O13" i="1"/>
  <c r="O70" i="1"/>
  <c r="N16" i="1"/>
  <c r="O71" i="1"/>
  <c r="O16" i="1"/>
  <c r="N78" i="1"/>
  <c r="N25" i="1"/>
  <c r="N41" i="1"/>
  <c r="O57" i="1"/>
  <c r="P78" i="1"/>
  <c r="O15" i="1"/>
  <c r="N55" i="1"/>
  <c r="N39" i="1"/>
  <c r="N57" i="1"/>
  <c r="N26" i="1"/>
  <c r="O41" i="1"/>
  <c r="N79" i="1"/>
  <c r="P29" i="1"/>
  <c r="O39" i="1"/>
  <c r="N28" i="1"/>
  <c r="O42" i="1"/>
  <c r="N58" i="1"/>
  <c r="O79" i="1"/>
  <c r="N12" i="1"/>
  <c r="O28" i="1"/>
  <c r="P42" i="1"/>
  <c r="O58" i="1"/>
  <c r="P44" i="1"/>
  <c r="Q12" i="1"/>
  <c r="Q15" i="1"/>
  <c r="Q25" i="1"/>
  <c r="Q28" i="1"/>
  <c r="Q31" i="1"/>
  <c r="Q41" i="1"/>
  <c r="Q44" i="1"/>
  <c r="Q54" i="1"/>
  <c r="Q57" i="1"/>
  <c r="Q67" i="1"/>
  <c r="Q70" i="1"/>
  <c r="Q78" i="1"/>
  <c r="N13" i="1"/>
  <c r="N42" i="1"/>
  <c r="N68" i="1"/>
  <c r="O29" i="1"/>
  <c r="O55" i="1"/>
  <c r="Q13" i="1"/>
  <c r="Q16" i="1"/>
  <c r="Q26" i="1"/>
  <c r="Q29" i="1"/>
  <c r="Q39" i="1"/>
  <c r="Q42" i="1"/>
  <c r="Q45" i="1"/>
  <c r="Q55" i="1"/>
  <c r="Q58" i="1"/>
  <c r="Q68" i="1"/>
  <c r="Q71" i="1"/>
  <c r="Q79" i="1"/>
  <c r="N11" i="1"/>
  <c r="N14" i="1"/>
  <c r="N17" i="1"/>
  <c r="N27" i="1"/>
  <c r="N30" i="1"/>
  <c r="N40" i="1"/>
  <c r="N43" i="1"/>
  <c r="N53" i="1"/>
  <c r="N56" i="1"/>
  <c r="N59" i="1"/>
  <c r="N69" i="1"/>
  <c r="N77" i="1"/>
  <c r="N83" i="1"/>
  <c r="O44" i="1"/>
  <c r="N71" i="1"/>
  <c r="O26" i="1"/>
  <c r="O45" i="1"/>
  <c r="O68" i="1"/>
  <c r="O11" i="1"/>
  <c r="O14" i="1"/>
  <c r="O17" i="1"/>
  <c r="O27" i="1"/>
  <c r="O30" i="1"/>
  <c r="O40" i="1"/>
  <c r="O43" i="1"/>
  <c r="O53" i="1"/>
  <c r="O56" i="1"/>
  <c r="O59" i="1"/>
  <c r="O69" i="1"/>
  <c r="O77" i="1"/>
  <c r="O83" i="1"/>
  <c r="O25" i="1"/>
  <c r="P14" i="1"/>
  <c r="P30" i="1"/>
  <c r="P59" i="1"/>
  <c r="P77" i="1"/>
  <c r="Q11" i="1"/>
  <c r="Q14" i="1"/>
  <c r="Q17" i="1"/>
  <c r="Q27" i="1"/>
  <c r="Q30" i="1"/>
  <c r="Q40" i="1"/>
  <c r="Q43" i="1"/>
  <c r="Q53" i="1"/>
  <c r="Q56" i="1"/>
  <c r="Q59" i="1"/>
  <c r="Q69" i="1"/>
  <c r="Q77" i="1"/>
  <c r="Q83" i="1"/>
  <c r="AK9" i="1" l="1" a="1"/>
  <c r="AK9" i="1" s="1"/>
  <c r="AS23" i="1" s="1"/>
  <c r="AS77" i="1"/>
  <c r="AS66" i="1"/>
  <c r="AS48" i="1"/>
  <c r="AS37" i="1"/>
  <c r="AS30" i="1"/>
  <c r="AS12" i="1"/>
  <c r="AS84" i="1"/>
  <c r="AS73" i="1"/>
  <c r="AS62" i="1"/>
  <c r="AS55" i="1"/>
  <c r="AS44" i="1"/>
  <c r="AS26" i="1"/>
  <c r="AS19" i="1"/>
  <c r="AS58" i="1"/>
  <c r="AS22" i="1"/>
  <c r="AS83" i="1"/>
  <c r="AS79" i="1"/>
  <c r="AS68" i="1"/>
  <c r="AS50" i="1"/>
  <c r="AS39" i="1"/>
  <c r="AS32" i="1"/>
  <c r="AS75" i="1"/>
  <c r="AS64" i="1"/>
  <c r="AS46" i="1"/>
  <c r="AS28" i="1"/>
  <c r="AS82" i="1"/>
  <c r="AS71" i="1"/>
  <c r="AS60" i="1"/>
  <c r="AS53" i="1"/>
  <c r="AS42" i="1"/>
  <c r="AS17" i="1"/>
  <c r="AS24" i="1"/>
  <c r="AS78" i="1"/>
  <c r="AS67" i="1"/>
  <c r="AS49" i="1"/>
  <c r="AS38" i="1"/>
  <c r="AS31" i="1"/>
  <c r="AS13" i="1"/>
  <c r="AS56" i="1"/>
  <c r="AS20" i="1"/>
  <c r="AS74" i="1"/>
  <c r="AS63" i="1"/>
  <c r="AS27" i="1"/>
  <c r="AS81" i="1"/>
  <c r="AS70" i="1"/>
  <c r="AS59" i="1"/>
  <c r="AS52" i="1"/>
  <c r="AS41" i="1"/>
  <c r="AS34" i="1"/>
  <c r="AS16" i="1"/>
  <c r="AS80" i="1"/>
  <c r="AS40" i="1"/>
  <c r="AS33" i="1"/>
  <c r="AS29" i="1"/>
  <c r="AS54" i="1"/>
  <c r="AS65" i="1"/>
  <c r="AS18" i="1"/>
  <c r="AS69" i="1"/>
  <c r="AS51" i="1"/>
  <c r="AS25" i="1"/>
  <c r="AS11" i="1"/>
  <c r="AS21" i="1"/>
  <c r="AS57" i="1"/>
  <c r="AS36" i="1"/>
  <c r="AS72" i="1"/>
  <c r="AS43" i="1"/>
  <c r="AS15" i="1"/>
  <c r="AS61" i="1"/>
  <c r="AS47" i="1"/>
  <c r="AS35" i="1"/>
  <c r="Y35" i="1"/>
  <c r="AI35" i="1" s="1"/>
  <c r="AB80" i="1"/>
  <c r="AL80" i="1" s="1"/>
  <c r="AC72" i="1"/>
  <c r="AM72" i="1" s="1"/>
  <c r="Y75" i="1"/>
  <c r="AI75" i="1" s="1"/>
  <c r="Y64" i="1"/>
  <c r="AI64" i="1" s="1"/>
  <c r="Z65" i="1"/>
  <c r="AJ65" i="1" s="1"/>
  <c r="Z47" i="1"/>
  <c r="AJ47" i="1" s="1"/>
  <c r="Y73" i="1"/>
  <c r="AI73" i="1" s="1"/>
  <c r="Z35" i="1"/>
  <c r="AJ35" i="1" s="1"/>
  <c r="Z49" i="1"/>
  <c r="AJ49" i="1" s="1"/>
  <c r="Y60" i="1"/>
  <c r="AI60" i="1" s="1"/>
  <c r="Z64" i="1"/>
  <c r="AJ64" i="1" s="1"/>
  <c r="Z52" i="1"/>
  <c r="AJ52" i="1" s="1"/>
  <c r="AC74" i="1"/>
  <c r="AM74" i="1" s="1"/>
  <c r="Y84" i="1"/>
  <c r="AI84" i="1" s="1"/>
  <c r="Z51" i="1"/>
  <c r="AJ51" i="1" s="1"/>
  <c r="Y32" i="1"/>
  <c r="AI32" i="1" s="1"/>
  <c r="Z82" i="1"/>
  <c r="AJ82" i="1" s="1"/>
  <c r="Z60" i="1"/>
  <c r="AJ60" i="1" s="1"/>
  <c r="Y37" i="1"/>
  <c r="AI37" i="1" s="1"/>
  <c r="AP74" i="1"/>
  <c r="AP63" i="1"/>
  <c r="AP45" i="1"/>
  <c r="AP27" i="1"/>
  <c r="AP81" i="1"/>
  <c r="AP70" i="1"/>
  <c r="AP59" i="1"/>
  <c r="AP52" i="1"/>
  <c r="AP41" i="1"/>
  <c r="AP34" i="1"/>
  <c r="AP16" i="1"/>
  <c r="AP23" i="1"/>
  <c r="AP77" i="1"/>
  <c r="AP66" i="1"/>
  <c r="AP48" i="1"/>
  <c r="AP37" i="1"/>
  <c r="AP30" i="1"/>
  <c r="AP12" i="1"/>
  <c r="AP84" i="1"/>
  <c r="AP73" i="1"/>
  <c r="AP62" i="1"/>
  <c r="AP55" i="1"/>
  <c r="AP44" i="1"/>
  <c r="AP26" i="1"/>
  <c r="AP19" i="1"/>
  <c r="AP76" i="1"/>
  <c r="AP65" i="1"/>
  <c r="AP47" i="1"/>
  <c r="AP29" i="1"/>
  <c r="AP11" i="1"/>
  <c r="AP36" i="1"/>
  <c r="AP83" i="1"/>
  <c r="AP57" i="1"/>
  <c r="AP21" i="1"/>
  <c r="AP75" i="1"/>
  <c r="AP64" i="1"/>
  <c r="AP46" i="1"/>
  <c r="AP28" i="1"/>
  <c r="AP35" i="1"/>
  <c r="AP82" i="1"/>
  <c r="AP71" i="1"/>
  <c r="AP60" i="1"/>
  <c r="AP53" i="1"/>
  <c r="AP42" i="1"/>
  <c r="AP17" i="1"/>
  <c r="AP24" i="1"/>
  <c r="AP78" i="1"/>
  <c r="AP67" i="1"/>
  <c r="AP49" i="1"/>
  <c r="AP38" i="1"/>
  <c r="AP31" i="1"/>
  <c r="AP13" i="1"/>
  <c r="AP56" i="1"/>
  <c r="AP20" i="1"/>
  <c r="AP15" i="1"/>
  <c r="AP68" i="1"/>
  <c r="AP61" i="1"/>
  <c r="AP80" i="1"/>
  <c r="AP54" i="1"/>
  <c r="AP40" i="1"/>
  <c r="AP14" i="1"/>
  <c r="AP69" i="1"/>
  <c r="AP79" i="1"/>
  <c r="AP39" i="1"/>
  <c r="AP51" i="1"/>
  <c r="AP25" i="1"/>
  <c r="AP50" i="1"/>
  <c r="AP32" i="1"/>
  <c r="AP72" i="1"/>
  <c r="AP18" i="1"/>
  <c r="AP22" i="1"/>
  <c r="AP33" i="1"/>
  <c r="AP58" i="1"/>
  <c r="AP43" i="1"/>
  <c r="P79" i="1"/>
  <c r="Z50" i="1"/>
  <c r="AJ50" i="1" s="1"/>
  <c r="AC73" i="1"/>
  <c r="AM73" i="1" s="1"/>
  <c r="Y65" i="1"/>
  <c r="AI65" i="1" s="1"/>
  <c r="Z74" i="1"/>
  <c r="AJ74" i="1" s="1"/>
  <c r="Z63" i="1"/>
  <c r="AJ63" i="1" s="1"/>
  <c r="Z81" i="1"/>
  <c r="AJ81" i="1" s="1"/>
  <c r="Y38" i="1"/>
  <c r="AI38" i="1" s="1"/>
  <c r="Z48" i="1"/>
  <c r="AJ48" i="1" s="1"/>
  <c r="Z76" i="1"/>
  <c r="AJ76" i="1" s="1"/>
  <c r="AB72" i="1"/>
  <c r="AL72" i="1" s="1"/>
  <c r="AO56" i="1"/>
  <c r="AO20" i="1"/>
  <c r="AO74" i="1"/>
  <c r="AO63" i="1"/>
  <c r="AO45" i="1"/>
  <c r="AO27" i="1"/>
  <c r="AO81" i="1"/>
  <c r="AO70" i="1"/>
  <c r="AO59" i="1"/>
  <c r="AO52" i="1"/>
  <c r="AO41" i="1"/>
  <c r="AO34" i="1"/>
  <c r="AO16" i="1"/>
  <c r="AO23" i="1"/>
  <c r="AO84" i="1"/>
  <c r="AO58" i="1"/>
  <c r="AO22" i="1"/>
  <c r="AO76" i="1"/>
  <c r="AO65" i="1"/>
  <c r="AO47" i="1"/>
  <c r="AO29" i="1"/>
  <c r="AO11" i="1"/>
  <c r="AO83" i="1"/>
  <c r="AO72" i="1"/>
  <c r="AO61" i="1"/>
  <c r="AO54" i="1"/>
  <c r="AO43" i="1"/>
  <c r="AO25" i="1"/>
  <c r="AO18" i="1"/>
  <c r="AO79" i="1"/>
  <c r="AO68" i="1"/>
  <c r="AO50" i="1"/>
  <c r="AO39" i="1"/>
  <c r="AO32" i="1"/>
  <c r="AO14" i="1"/>
  <c r="AO57" i="1"/>
  <c r="AO21" i="1"/>
  <c r="AO75" i="1"/>
  <c r="AO64" i="1"/>
  <c r="AO46" i="1"/>
  <c r="AO28" i="1"/>
  <c r="AO35" i="1"/>
  <c r="AO71" i="1"/>
  <c r="AO60" i="1"/>
  <c r="AO53" i="1"/>
  <c r="AO42" i="1"/>
  <c r="AO17" i="1"/>
  <c r="AO82" i="1"/>
  <c r="AO24" i="1"/>
  <c r="AO78" i="1"/>
  <c r="AO67" i="1"/>
  <c r="AO49" i="1"/>
  <c r="AO38" i="1"/>
  <c r="AO31" i="1"/>
  <c r="AO13" i="1"/>
  <c r="AO30" i="1"/>
  <c r="AO15" i="1"/>
  <c r="AO66" i="1"/>
  <c r="AO80" i="1"/>
  <c r="AO40" i="1"/>
  <c r="AO26" i="1"/>
  <c r="AO62" i="1"/>
  <c r="AO19" i="1"/>
  <c r="AO12" i="1"/>
  <c r="AO77" i="1"/>
  <c r="AO37" i="1"/>
  <c r="AO73" i="1"/>
  <c r="AO33" i="1"/>
  <c r="AO69" i="1"/>
  <c r="AO51" i="1"/>
  <c r="AO44" i="1"/>
  <c r="AO48" i="1"/>
  <c r="AO36" i="1"/>
  <c r="AO55" i="1"/>
  <c r="P71" i="1"/>
  <c r="T69" i="1"/>
  <c r="Z6" i="1"/>
  <c r="Z33" i="1" s="1"/>
  <c r="AJ33" i="1" s="1"/>
  <c r="Y6" i="1"/>
  <c r="Y63" i="1" s="1"/>
  <c r="AI63" i="1" s="1"/>
  <c r="Y80" i="1" l="1"/>
  <c r="AI80" i="1" s="1"/>
  <c r="Y46" i="1"/>
  <c r="AI46" i="1" s="1"/>
  <c r="AB74" i="1"/>
  <c r="AL74" i="1" s="1"/>
  <c r="Y82" i="1"/>
  <c r="AI82" i="1" s="1"/>
  <c r="Y72" i="1"/>
  <c r="AI72" i="1" s="1"/>
  <c r="Y33" i="1"/>
  <c r="AI33" i="1" s="1"/>
  <c r="Z34" i="1"/>
  <c r="AJ34" i="1" s="1"/>
  <c r="Y47" i="1"/>
  <c r="AI47" i="1" s="1"/>
  <c r="Z73" i="1"/>
  <c r="AJ73" i="1" s="1"/>
  <c r="Z75" i="1"/>
  <c r="AJ75" i="1" s="1"/>
  <c r="Y76" i="1"/>
  <c r="AI76" i="1" s="1"/>
  <c r="Z32" i="1"/>
  <c r="AJ32" i="1" s="1"/>
  <c r="Y34" i="1"/>
  <c r="AI34" i="1" s="1"/>
  <c r="Z46" i="1"/>
  <c r="AJ46" i="1" s="1"/>
  <c r="AS76" i="1"/>
  <c r="AS45" i="1"/>
  <c r="AS14" i="1"/>
  <c r="Y52" i="1"/>
  <c r="AI52" i="1" s="1"/>
  <c r="Y36" i="1"/>
  <c r="AI36" i="1" s="1"/>
  <c r="Y48" i="1"/>
  <c r="AI48" i="1" s="1"/>
  <c r="AB73" i="1"/>
  <c r="AL73" i="1" s="1"/>
  <c r="Y51" i="1"/>
  <c r="AI51" i="1" s="1"/>
  <c r="AB79" i="1"/>
  <c r="AL79" i="1" s="1"/>
  <c r="Z38" i="1"/>
  <c r="AJ38" i="1" s="1"/>
  <c r="Y62" i="1"/>
  <c r="AI62" i="1" s="1"/>
  <c r="Y81" i="1"/>
  <c r="AI81" i="1" s="1"/>
  <c r="Y66" i="1"/>
  <c r="AI66" i="1" s="1"/>
  <c r="AC71" i="1"/>
  <c r="AM71" i="1" s="1"/>
  <c r="AC80" i="1"/>
  <c r="AM80" i="1" s="1"/>
  <c r="Y74" i="1"/>
  <c r="AI74" i="1" s="1"/>
  <c r="Z72" i="1"/>
  <c r="AJ72" i="1" s="1"/>
  <c r="Z80" i="1"/>
  <c r="AJ80" i="1" s="1"/>
  <c r="Z84" i="1"/>
  <c r="AJ84" i="1" s="1"/>
  <c r="Z62" i="1"/>
  <c r="AJ62" i="1" s="1"/>
  <c r="Y50" i="1"/>
  <c r="AI50" i="1" s="1"/>
  <c r="Z66" i="1"/>
  <c r="AJ66" i="1" s="1"/>
  <c r="Z61" i="1"/>
  <c r="AJ61" i="1" s="1"/>
  <c r="Y61" i="1"/>
  <c r="AI61" i="1" s="1"/>
  <c r="Y49" i="1"/>
  <c r="AI49" i="1" s="1"/>
  <c r="Z36" i="1"/>
  <c r="AJ36" i="1" s="1"/>
  <c r="Z37" i="1"/>
  <c r="AJ37" i="1" s="1"/>
  <c r="Z79" i="1"/>
  <c r="AJ79" i="1" s="1"/>
  <c r="AC79" i="1"/>
  <c r="AM79" i="1" s="1"/>
  <c r="Z83" i="1"/>
  <c r="AJ83" i="1" s="1"/>
  <c r="Z57" i="1"/>
  <c r="AJ57" i="1" s="1"/>
  <c r="Z31" i="1"/>
  <c r="AJ31" i="1" s="1"/>
  <c r="Z13" i="1"/>
  <c r="AJ13" i="1" s="1"/>
  <c r="Z43" i="1"/>
  <c r="AJ43" i="1" s="1"/>
  <c r="Z14" i="1"/>
  <c r="AJ14" i="1" s="1"/>
  <c r="Z77" i="1"/>
  <c r="AJ77" i="1" s="1"/>
  <c r="Z45" i="1"/>
  <c r="AJ45" i="1" s="1"/>
  <c r="Z26" i="1"/>
  <c r="AJ26" i="1" s="1"/>
  <c r="Z24" i="1"/>
  <c r="AJ24" i="1" s="1"/>
  <c r="Z12" i="1"/>
  <c r="AJ12" i="1" s="1"/>
  <c r="Z29" i="1"/>
  <c r="AJ29" i="1" s="1"/>
  <c r="Z59" i="1"/>
  <c r="AJ59" i="1" s="1"/>
  <c r="Z40" i="1"/>
  <c r="AJ40" i="1" s="1"/>
  <c r="Z23" i="1"/>
  <c r="AJ23" i="1" s="1"/>
  <c r="Z11" i="1"/>
  <c r="AJ11" i="1" s="1"/>
  <c r="Z54" i="1"/>
  <c r="AJ54" i="1" s="1"/>
  <c r="Z28" i="1"/>
  <c r="AJ28" i="1" s="1"/>
  <c r="Z22" i="1"/>
  <c r="AJ22" i="1" s="1"/>
  <c r="Z67" i="1"/>
  <c r="AJ67" i="1" s="1"/>
  <c r="Z71" i="1"/>
  <c r="AJ71" i="1" s="1"/>
  <c r="Z68" i="1"/>
  <c r="AJ68" i="1" s="1"/>
  <c r="Z42" i="1"/>
  <c r="AJ42" i="1" s="1"/>
  <c r="Z21" i="1"/>
  <c r="AJ21" i="1" s="1"/>
  <c r="Z56" i="1"/>
  <c r="AJ56" i="1" s="1"/>
  <c r="Z30" i="1"/>
  <c r="AJ30" i="1" s="1"/>
  <c r="Z20" i="1"/>
  <c r="AJ20" i="1" s="1"/>
  <c r="Z44" i="1"/>
  <c r="AJ44" i="1" s="1"/>
  <c r="Z25" i="1"/>
  <c r="AJ25" i="1" s="1"/>
  <c r="Z19" i="1"/>
  <c r="AJ19" i="1" s="1"/>
  <c r="AC70" i="1"/>
  <c r="AM70" i="1" s="1"/>
  <c r="Z58" i="1"/>
  <c r="AJ58" i="1" s="1"/>
  <c r="Z39" i="1"/>
  <c r="AJ39" i="1" s="1"/>
  <c r="Z18" i="1"/>
  <c r="AJ18" i="1" s="1"/>
  <c r="Z78" i="1"/>
  <c r="AJ78" i="1" s="1"/>
  <c r="Z70" i="1"/>
  <c r="AJ70" i="1" s="1"/>
  <c r="Z53" i="1"/>
  <c r="AJ53" i="1" s="1"/>
  <c r="Z27" i="1"/>
  <c r="AJ27" i="1" s="1"/>
  <c r="Z17" i="1"/>
  <c r="AJ17" i="1" s="1"/>
  <c r="Z41" i="1"/>
  <c r="AJ41" i="1" s="1"/>
  <c r="Z16" i="1"/>
  <c r="AJ16" i="1" s="1"/>
  <c r="Z55" i="1"/>
  <c r="AJ55" i="1" s="1"/>
  <c r="Z15" i="1"/>
  <c r="AJ15" i="1" s="1"/>
  <c r="Z69" i="1"/>
  <c r="AJ69" i="1" s="1"/>
  <c r="AC69" i="1"/>
  <c r="AM69" i="1" s="1"/>
  <c r="Y22" i="1"/>
  <c r="AI22" i="1" s="1"/>
  <c r="Y77" i="1"/>
  <c r="AI77" i="1" s="1"/>
  <c r="Y21" i="1"/>
  <c r="AI21" i="1" s="1"/>
  <c r="Y17" i="1"/>
  <c r="AI17" i="1" s="1"/>
  <c r="Y20" i="1"/>
  <c r="AI20" i="1" s="1"/>
  <c r="Y13" i="1"/>
  <c r="AI13" i="1" s="1"/>
  <c r="Y69" i="1"/>
  <c r="AI69" i="1" s="1"/>
  <c r="Y67" i="1"/>
  <c r="AI67" i="1" s="1"/>
  <c r="Y58" i="1"/>
  <c r="AI58" i="1" s="1"/>
  <c r="Y56" i="1"/>
  <c r="AI56" i="1" s="1"/>
  <c r="Y54" i="1"/>
  <c r="AI54" i="1" s="1"/>
  <c r="Y45" i="1"/>
  <c r="AI45" i="1" s="1"/>
  <c r="Y43" i="1"/>
  <c r="AI43" i="1" s="1"/>
  <c r="Y41" i="1"/>
  <c r="AI41" i="1" s="1"/>
  <c r="Y39" i="1"/>
  <c r="AI39" i="1" s="1"/>
  <c r="Y30" i="1"/>
  <c r="AI30" i="1" s="1"/>
  <c r="Y28" i="1"/>
  <c r="AI28" i="1" s="1"/>
  <c r="Y26" i="1"/>
  <c r="AI26" i="1" s="1"/>
  <c r="Y18" i="1"/>
  <c r="AI18" i="1" s="1"/>
  <c r="Y16" i="1"/>
  <c r="AI16" i="1" s="1"/>
  <c r="Y19" i="1"/>
  <c r="AI19" i="1" s="1"/>
  <c r="Y15" i="1"/>
  <c r="AI15" i="1" s="1"/>
  <c r="Y14" i="1"/>
  <c r="AI14" i="1" s="1"/>
  <c r="Y71" i="1"/>
  <c r="AI71" i="1" s="1"/>
  <c r="Y23" i="1"/>
  <c r="AI23" i="1" s="1"/>
  <c r="Y12" i="1"/>
  <c r="AI12" i="1" s="1"/>
  <c r="Y78" i="1"/>
  <c r="AI78" i="1" s="1"/>
  <c r="Y11" i="1"/>
  <c r="AI11" i="1" s="1"/>
  <c r="Y68" i="1"/>
  <c r="AI68" i="1" s="1"/>
  <c r="Y59" i="1"/>
  <c r="AI59" i="1" s="1"/>
  <c r="Y57" i="1"/>
  <c r="AI57" i="1" s="1"/>
  <c r="Y55" i="1"/>
  <c r="AI55" i="1" s="1"/>
  <c r="Y53" i="1"/>
  <c r="AI53" i="1" s="1"/>
  <c r="Y44" i="1"/>
  <c r="AI44" i="1" s="1"/>
  <c r="Y42" i="1"/>
  <c r="AI42" i="1" s="1"/>
  <c r="Y40" i="1"/>
  <c r="AI40" i="1" s="1"/>
  <c r="Y31" i="1"/>
  <c r="AI31" i="1" s="1"/>
  <c r="Y29" i="1"/>
  <c r="AI29" i="1" s="1"/>
  <c r="Y27" i="1"/>
  <c r="AI27" i="1" s="1"/>
  <c r="Y25" i="1"/>
  <c r="AI25" i="1" s="1"/>
  <c r="Y83" i="1"/>
  <c r="AI83" i="1" s="1"/>
  <c r="Y70" i="1"/>
  <c r="AI70" i="1" s="1"/>
  <c r="Y24" i="1"/>
  <c r="AI24" i="1" s="1"/>
  <c r="AB69" i="1"/>
  <c r="AL69" i="1" s="1"/>
  <c r="AB70" i="1"/>
  <c r="AL70" i="1" s="1"/>
  <c r="AB71" i="1"/>
  <c r="AL71" i="1" s="1"/>
  <c r="Y79" i="1"/>
  <c r="AI79" i="1" s="1"/>
  <c r="AJ9" i="1" l="1" a="1"/>
  <c r="AJ9" i="1" s="1"/>
  <c r="AI9" i="1" a="1"/>
  <c r="AI9" i="1" s="1"/>
  <c r="AM9" i="1" a="1"/>
  <c r="AM9" i="1" s="1"/>
  <c r="AL9" i="1" a="1"/>
  <c r="AL9" i="1" s="1"/>
  <c r="AT77" i="1" l="1"/>
  <c r="AT66" i="1"/>
  <c r="AT48" i="1"/>
  <c r="AT37" i="1"/>
  <c r="AT30" i="1"/>
  <c r="AT12" i="1"/>
  <c r="AT84" i="1"/>
  <c r="AT73" i="1"/>
  <c r="AT62" i="1"/>
  <c r="AT55" i="1"/>
  <c r="AT44" i="1"/>
  <c r="AT26" i="1"/>
  <c r="AT19" i="1"/>
  <c r="AT80" i="1"/>
  <c r="AT69" i="1"/>
  <c r="AT51" i="1"/>
  <c r="AT40" i="1"/>
  <c r="AT33" i="1"/>
  <c r="AT15" i="1"/>
  <c r="AT76" i="1"/>
  <c r="AT65" i="1"/>
  <c r="AT47" i="1"/>
  <c r="AT29" i="1"/>
  <c r="AT11" i="1"/>
  <c r="AT83" i="1"/>
  <c r="AT79" i="1"/>
  <c r="AT68" i="1"/>
  <c r="AT50" i="1"/>
  <c r="AT39" i="1"/>
  <c r="AT32" i="1"/>
  <c r="AT14" i="1"/>
  <c r="AT57" i="1"/>
  <c r="AT21" i="1"/>
  <c r="AT35" i="1"/>
  <c r="AT82" i="1"/>
  <c r="AT24" i="1"/>
  <c r="AT78" i="1"/>
  <c r="AT67" i="1"/>
  <c r="AT49" i="1"/>
  <c r="AT38" i="1"/>
  <c r="AT31" i="1"/>
  <c r="AT13" i="1"/>
  <c r="AT56" i="1"/>
  <c r="AT20" i="1"/>
  <c r="AT74" i="1"/>
  <c r="AT63" i="1"/>
  <c r="AT45" i="1"/>
  <c r="AT27" i="1"/>
  <c r="AT81" i="1"/>
  <c r="AT70" i="1"/>
  <c r="AT59" i="1"/>
  <c r="AT52" i="1"/>
  <c r="AT41" i="1"/>
  <c r="AT34" i="1"/>
  <c r="AT16" i="1"/>
  <c r="AT23" i="1"/>
  <c r="AT54" i="1"/>
  <c r="AT28" i="1"/>
  <c r="AT72" i="1"/>
  <c r="AT71" i="1"/>
  <c r="AT42" i="1"/>
  <c r="AT53" i="1"/>
  <c r="AT58" i="1"/>
  <c r="AT17" i="1"/>
  <c r="AT25" i="1"/>
  <c r="AT18" i="1"/>
  <c r="AT64" i="1"/>
  <c r="AT46" i="1"/>
  <c r="AT36" i="1"/>
  <c r="AT22" i="1"/>
  <c r="AT75" i="1"/>
  <c r="AT61" i="1"/>
  <c r="AT60" i="1"/>
  <c r="AT43" i="1"/>
  <c r="AQ81" i="1"/>
  <c r="AQ70" i="1"/>
  <c r="AQ59" i="1"/>
  <c r="AQ52" i="1"/>
  <c r="AQ41" i="1"/>
  <c r="AQ34" i="1"/>
  <c r="AQ16" i="1"/>
  <c r="AQ23" i="1"/>
  <c r="AQ77" i="1"/>
  <c r="AQ66" i="1"/>
  <c r="AQ48" i="1"/>
  <c r="AQ37" i="1"/>
  <c r="AQ30" i="1"/>
  <c r="AQ12" i="1"/>
  <c r="AQ84" i="1"/>
  <c r="AQ36" i="1"/>
  <c r="AQ83" i="1"/>
  <c r="AQ72" i="1"/>
  <c r="AQ61" i="1"/>
  <c r="AQ54" i="1"/>
  <c r="AQ43" i="1"/>
  <c r="AQ25" i="1"/>
  <c r="AQ18" i="1"/>
  <c r="AQ79" i="1"/>
  <c r="AQ68" i="1"/>
  <c r="AQ50" i="1"/>
  <c r="AQ39" i="1"/>
  <c r="AQ32" i="1"/>
  <c r="AQ14" i="1"/>
  <c r="AQ75" i="1"/>
  <c r="AQ64" i="1"/>
  <c r="AQ46" i="1"/>
  <c r="AQ28" i="1"/>
  <c r="AQ35" i="1"/>
  <c r="AQ82" i="1"/>
  <c r="AQ71" i="1"/>
  <c r="AQ60" i="1"/>
  <c r="AQ53" i="1"/>
  <c r="AQ42" i="1"/>
  <c r="AQ17" i="1"/>
  <c r="AQ24" i="1"/>
  <c r="AQ78" i="1"/>
  <c r="AQ67" i="1"/>
  <c r="AQ49" i="1"/>
  <c r="AQ38" i="1"/>
  <c r="AQ31" i="1"/>
  <c r="AQ13" i="1"/>
  <c r="AQ56" i="1"/>
  <c r="AQ20" i="1"/>
  <c r="AQ74" i="1"/>
  <c r="AQ63" i="1"/>
  <c r="AQ45" i="1"/>
  <c r="AQ27" i="1"/>
  <c r="AQ76" i="1"/>
  <c r="AQ33" i="1"/>
  <c r="AQ58" i="1"/>
  <c r="AQ55" i="1"/>
  <c r="AQ80" i="1"/>
  <c r="AQ40" i="1"/>
  <c r="AQ26" i="1"/>
  <c r="AQ19" i="1"/>
  <c r="AQ47" i="1"/>
  <c r="AQ15" i="1"/>
  <c r="AQ65" i="1"/>
  <c r="AQ51" i="1"/>
  <c r="AQ73" i="1"/>
  <c r="AQ21" i="1"/>
  <c r="AQ62" i="1"/>
  <c r="AQ44" i="1"/>
  <c r="AQ57" i="1"/>
  <c r="AQ11" i="1"/>
  <c r="AQ29" i="1"/>
  <c r="AQ22" i="1"/>
  <c r="AQ69" i="1"/>
  <c r="AU17" i="1"/>
  <c r="AU84" i="1"/>
  <c r="AW84" i="1" s="1"/>
  <c r="AU55" i="1"/>
  <c r="AU19" i="1"/>
  <c r="AU58" i="1"/>
  <c r="AW58" i="1" s="1"/>
  <c r="AU36" i="1"/>
  <c r="AU34" i="1"/>
  <c r="AU24" i="1"/>
  <c r="AU70" i="1"/>
  <c r="AU61" i="1"/>
  <c r="AU69" i="1"/>
  <c r="AU72" i="1"/>
  <c r="AU45" i="1"/>
  <c r="AU53" i="1"/>
  <c r="AU13" i="1"/>
  <c r="AU78" i="1"/>
  <c r="AU75" i="1"/>
  <c r="AU62" i="1"/>
  <c r="AU54" i="1"/>
  <c r="AW54" i="1" s="1"/>
  <c r="AU79" i="1"/>
  <c r="AU40" i="1"/>
  <c r="AU67" i="1"/>
  <c r="AW67" i="1" s="1"/>
  <c r="AU56" i="1"/>
  <c r="AU31" i="1"/>
  <c r="AU44" i="1"/>
  <c r="AU32" i="1"/>
  <c r="AW32" i="1" s="1"/>
  <c r="AU64" i="1"/>
  <c r="AW64" i="1" s="1"/>
  <c r="AU73" i="1"/>
  <c r="AW73" i="1" s="1"/>
  <c r="AU43" i="1"/>
  <c r="AU49" i="1"/>
  <c r="AU57" i="1"/>
  <c r="AU37" i="1"/>
  <c r="AU22" i="1"/>
  <c r="AU25" i="1"/>
  <c r="AU33" i="1"/>
  <c r="AU21" i="1"/>
  <c r="AU82" i="1"/>
  <c r="AU66" i="1"/>
  <c r="AU50" i="1"/>
  <c r="AU42" i="1"/>
  <c r="AU39" i="1"/>
  <c r="AU30" i="1"/>
  <c r="AU71" i="1"/>
  <c r="AU29" i="1"/>
  <c r="AW29" i="1" s="1"/>
  <c r="AU16" i="1"/>
  <c r="AW16" i="1" s="1"/>
  <c r="AU65" i="1"/>
  <c r="AU12" i="1"/>
  <c r="AU11" i="1"/>
  <c r="AW11" i="1" s="1"/>
  <c r="AU77" i="1"/>
  <c r="AW77" i="1" s="1"/>
  <c r="AU59" i="1"/>
  <c r="AW59" i="1" s="1"/>
  <c r="AU74" i="1"/>
  <c r="AU38" i="1"/>
  <c r="AU23" i="1"/>
  <c r="AU48" i="1"/>
  <c r="AU51" i="1"/>
  <c r="AU15" i="1"/>
  <c r="AU47" i="1"/>
  <c r="AU26" i="1"/>
  <c r="AU83" i="1"/>
  <c r="AW83" i="1" s="1"/>
  <c r="AU46" i="1"/>
  <c r="AU60" i="1"/>
  <c r="AU63" i="1"/>
  <c r="AU68" i="1"/>
  <c r="AU52" i="1"/>
  <c r="AW52" i="1" s="1"/>
  <c r="AU41" i="1"/>
  <c r="AW41" i="1" s="1"/>
  <c r="AU81" i="1"/>
  <c r="AW81" i="1" s="1"/>
  <c r="AU76" i="1"/>
  <c r="AU27" i="1"/>
  <c r="AW27" i="1" s="1"/>
  <c r="AU18" i="1"/>
  <c r="AU14" i="1"/>
  <c r="AW14" i="1" s="1"/>
  <c r="AU28" i="1"/>
  <c r="AW28" i="1" s="1"/>
  <c r="AU80" i="1"/>
  <c r="AU35" i="1"/>
  <c r="AU20" i="1"/>
  <c r="AR81" i="1"/>
  <c r="AR70" i="1"/>
  <c r="AR59" i="1"/>
  <c r="AR52" i="1"/>
  <c r="AR41" i="1"/>
  <c r="AR34" i="1"/>
  <c r="AR16" i="1"/>
  <c r="AR23" i="1"/>
  <c r="AR77" i="1"/>
  <c r="AR66" i="1"/>
  <c r="AR48" i="1"/>
  <c r="AR37" i="1"/>
  <c r="AR30" i="1"/>
  <c r="AR12" i="1"/>
  <c r="AR84" i="1"/>
  <c r="AR73" i="1"/>
  <c r="AR62" i="1"/>
  <c r="AR55" i="1"/>
  <c r="AR44" i="1"/>
  <c r="AR26" i="1"/>
  <c r="AR19" i="1"/>
  <c r="AR80" i="1"/>
  <c r="AR69" i="1"/>
  <c r="AR51" i="1"/>
  <c r="AR40" i="1"/>
  <c r="AR33" i="1"/>
  <c r="AR15" i="1"/>
  <c r="AR83" i="1"/>
  <c r="AR72" i="1"/>
  <c r="AR61" i="1"/>
  <c r="AR54" i="1"/>
  <c r="AR43" i="1"/>
  <c r="AR25" i="1"/>
  <c r="AR18" i="1"/>
  <c r="AR57" i="1"/>
  <c r="AR21" i="1"/>
  <c r="AR35" i="1"/>
  <c r="AR82" i="1"/>
  <c r="AR71" i="1"/>
  <c r="AR60" i="1"/>
  <c r="AR53" i="1"/>
  <c r="AR42" i="1"/>
  <c r="AR17" i="1"/>
  <c r="AR24" i="1"/>
  <c r="AR78" i="1"/>
  <c r="AR67" i="1"/>
  <c r="AR49" i="1"/>
  <c r="AR38" i="1"/>
  <c r="AR31" i="1"/>
  <c r="AR13" i="1"/>
  <c r="AR56" i="1"/>
  <c r="AR20" i="1"/>
  <c r="AR74" i="1"/>
  <c r="AR63" i="1"/>
  <c r="AR45" i="1"/>
  <c r="AR27" i="1"/>
  <c r="AR68" i="1"/>
  <c r="AR58" i="1"/>
  <c r="AR28" i="1"/>
  <c r="AR22" i="1"/>
  <c r="AR14" i="1"/>
  <c r="AR47" i="1"/>
  <c r="AR79" i="1"/>
  <c r="AR65" i="1"/>
  <c r="AR39" i="1"/>
  <c r="AR36" i="1"/>
  <c r="AR11" i="1"/>
  <c r="AR29" i="1"/>
  <c r="AR64" i="1"/>
  <c r="AR76" i="1"/>
  <c r="AR50" i="1"/>
  <c r="AR75" i="1"/>
  <c r="AR46" i="1"/>
  <c r="AR32" i="1"/>
  <c r="AW61" i="1" l="1"/>
  <c r="AW50" i="1"/>
  <c r="AW24" i="1"/>
  <c r="AW20" i="1"/>
  <c r="AW38" i="1"/>
  <c r="AW49" i="1"/>
  <c r="AW35" i="1"/>
  <c r="AW74" i="1"/>
  <c r="AW43" i="1"/>
  <c r="AW34" i="1"/>
  <c r="AW80" i="1"/>
  <c r="AW55" i="1"/>
  <c r="AW56" i="1"/>
  <c r="AW71" i="1"/>
  <c r="AW62" i="1"/>
  <c r="AW36" i="1"/>
  <c r="AW75" i="1"/>
  <c r="AW44" i="1"/>
  <c r="AW65" i="1"/>
  <c r="AW79" i="1"/>
  <c r="AW78" i="1"/>
  <c r="AW13" i="1"/>
  <c r="AW26" i="1"/>
  <c r="AW53" i="1"/>
  <c r="AW47" i="1"/>
  <c r="AW33" i="1"/>
  <c r="AW45" i="1"/>
  <c r="AW17" i="1"/>
  <c r="AW40" i="1"/>
  <c r="AW68" i="1"/>
  <c r="AW42" i="1"/>
  <c r="AW60" i="1"/>
  <c r="AW66" i="1"/>
  <c r="AW82" i="1"/>
  <c r="AW21" i="1"/>
  <c r="AW15" i="1"/>
  <c r="AW25" i="1"/>
  <c r="AW72" i="1"/>
  <c r="AW19" i="1"/>
  <c r="AW69" i="1"/>
  <c r="AW18" i="1"/>
  <c r="AW31" i="1"/>
  <c r="AW76" i="1"/>
  <c r="AW12" i="1"/>
  <c r="AW30" i="1"/>
  <c r="AW39" i="1"/>
  <c r="AW63" i="1"/>
  <c r="AW46" i="1"/>
  <c r="AW51" i="1"/>
  <c r="AW22" i="1"/>
  <c r="AW48" i="1"/>
  <c r="AW37" i="1"/>
  <c r="AW23" i="1"/>
  <c r="AW57" i="1"/>
  <c r="AW7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<sst xmlns="http://schemas.openxmlformats.org/spreadsheetml/2006/main" count="92" uniqueCount="58">
  <si>
    <t>Designator</t>
  </si>
  <si>
    <t>Ref X</t>
  </si>
  <si>
    <t>Ref Y</t>
  </si>
  <si>
    <t>Rotation</t>
  </si>
  <si>
    <t>SW30</t>
  </si>
  <si>
    <t>SW6</t>
  </si>
  <si>
    <t>SW13</t>
  </si>
  <si>
    <t>SW20</t>
  </si>
  <si>
    <t>SW7</t>
  </si>
  <si>
    <t>SW14</t>
  </si>
  <si>
    <t>SW21</t>
  </si>
  <si>
    <t>SW1</t>
  </si>
  <si>
    <t>SW8</t>
  </si>
  <si>
    <t>SW15</t>
  </si>
  <si>
    <t>SW2</t>
  </si>
  <si>
    <t>SW9</t>
  </si>
  <si>
    <t>SW16</t>
  </si>
  <si>
    <t>SW3</t>
  </si>
  <si>
    <t>SW10</t>
  </si>
  <si>
    <t>SW17</t>
  </si>
  <si>
    <t>SW4</t>
  </si>
  <si>
    <t>SW11</t>
  </si>
  <si>
    <t>SW18</t>
  </si>
  <si>
    <t>SW28</t>
  </si>
  <si>
    <t>SW29</t>
  </si>
  <si>
    <t>SW23</t>
  </si>
  <si>
    <t>SW24</t>
  </si>
  <si>
    <t>SW25</t>
  </si>
  <si>
    <t>SW26</t>
  </si>
  <si>
    <t>SW12</t>
  </si>
  <si>
    <t>SW19</t>
  </si>
  <si>
    <t>SW36</t>
  </si>
  <si>
    <t>SW37</t>
  </si>
  <si>
    <t>SW32</t>
  </si>
  <si>
    <t>SW33</t>
  </si>
  <si>
    <t>SW27</t>
  </si>
  <si>
    <t>SW34</t>
  </si>
  <si>
    <t>SW5</t>
  </si>
  <si>
    <t>SW31</t>
  </si>
  <si>
    <t>SW35</t>
  </si>
  <si>
    <t>SW38</t>
  </si>
  <si>
    <t>x</t>
  </si>
  <si>
    <t>y</t>
  </si>
  <si>
    <t>CENTER</t>
  </si>
  <si>
    <t>LEFT</t>
  </si>
  <si>
    <t>RIGHT</t>
  </si>
  <si>
    <t>TOP LEFT (NORMAL)</t>
  </si>
  <si>
    <t>w</t>
  </si>
  <si>
    <t>h</t>
  </si>
  <si>
    <t>rotx</t>
  </si>
  <si>
    <t>roty</t>
  </si>
  <si>
    <t>ROT</t>
  </si>
  <si>
    <t>rot</t>
  </si>
  <si>
    <t>rx</t>
  </si>
  <si>
    <t>ry</t>
  </si>
  <si>
    <t>Min</t>
  </si>
  <si>
    <t>All in one!</t>
  </si>
  <si>
    <t>For Delphi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</si>
</sst>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Dashed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E84"/>
  <sheetViews>
    <sheetView tabSelected="1" workbookViewId="0"/>
  </sheetViews>
  <sheetFormatPr defaultRowHeight="15" x14ac:dyDescent="0.25"/>
  <cols>
    <col min="1" max="4" width="20" customWidth="1"/>
    <col min="13" max="13" width="2.85546875" customWidth="1"/>
    <col min="22" max="24" width="4.85546875" customWidth="1"/>
  </cols>
  <sheetData>
    <row r="5" spans="1:57" x14ac:dyDescent="0.25">
      <c r="F5" t="s">
        <v>55</v>
      </c>
      <c r="G5" t="s">
        <v>55</v>
      </c>
      <c r="Y5" t="s">
        <v>55</v>
      </c>
      <c r="Z5" t="s">
        <v>55</v>
      </c>
    </row>
    <row r="6" spans="1:57" x14ac:dyDescent="0.25">
      <c r="F6">
        <f>(MIN(F11:F83))*-1</f>
        <v>0</v>
      </c>
      <c r="G6">
        <f>(MIN(G11:G83))*-1</f>
        <v>40</v>
      </c>
      <c r="W6" s="7"/>
      <c r="X6" s="7"/>
      <c r="Y6">
        <f>(MIN(N11:N83))*-1</f>
        <v>50</v>
      </c>
      <c r="Z6">
        <f>MIN(O11:O83)*-1</f>
        <v>90</v>
      </c>
    </row>
    <row r="7" spans="1:57" x14ac:dyDescent="0.25">
      <c r="W7" s="7"/>
      <c r="X7" s="7"/>
    </row>
    <row r="8" spans="1:57" x14ac:dyDescent="0.25">
      <c r="F8" s="11" t="s">
        <v>43</v>
      </c>
      <c r="G8" s="11"/>
      <c r="H8" s="11"/>
      <c r="I8" s="11"/>
      <c r="N8" s="6" t="s">
        <v>46</v>
      </c>
      <c r="O8" s="6"/>
      <c r="P8" s="5"/>
      <c r="Q8" s="5"/>
      <c r="R8" s="5"/>
      <c r="S8" s="5"/>
      <c r="T8" s="5"/>
      <c r="U8" s="5"/>
    </row>
    <row r="9" spans="1:57" x14ac:dyDescent="0.25">
      <c r="F9" s="12" t="s">
        <v>44</v>
      </c>
      <c r="G9" s="12"/>
      <c r="H9" s="5" t="s">
        <v>45</v>
      </c>
      <c r="I9" s="5">
        <f>6000+(750/2)</f>
        <v>6375</v>
      </c>
      <c r="N9" t="s">
        <v>44</v>
      </c>
      <c r="P9" s="5" t="s">
        <v>45</v>
      </c>
      <c r="Q9" s="5"/>
      <c r="R9" t="s">
        <v>44</v>
      </c>
      <c r="T9" s="5"/>
      <c r="U9" s="5"/>
      <c r="AG9" s="5" cm="1">
        <f t="array" ref="AG9">MAX(LEN(AG11:AG84))</f>
        <v>3</v>
      </c>
      <c r="AH9" s="5" cm="1">
        <f t="array" ref="AH9">MAX(LEN(AH11:AH84))</f>
        <v>3</v>
      </c>
      <c r="AI9" s="5" cm="1">
        <f t="array" ref="AI9">MAX(LEN(AI11:AI84))</f>
        <v>4</v>
      </c>
      <c r="AJ9" s="5" cm="1">
        <f t="array" ref="AJ9">MAX(LEN(AJ11:AJ84))</f>
        <v>3</v>
      </c>
      <c r="AK9" s="5" cm="1">
        <f t="array" ref="AK9">MAX(LEN(AK11:AK84))</f>
        <v>5</v>
      </c>
      <c r="AL9" s="5" cm="1">
        <f t="array" ref="AL9">MAX(LEN(AL11:AL84))</f>
        <v>4</v>
      </c>
      <c r="AM9" s="5" cm="1">
        <f t="array" ref="AM9">MAX(LEN(AM11:AM84))</f>
        <v>3</v>
      </c>
      <c r="AO9" s="5"/>
      <c r="BD9" t="s">
        <v>57</v>
      </c>
    </row>
    <row r="10" spans="1:57" x14ac:dyDescent="0.25">
      <c r="A10" t="s">
        <v>0</v>
      </c>
      <c r="B10" t="s">
        <v>1</v>
      </c>
      <c r="C10" t="s">
        <v>2</v>
      </c>
      <c r="D10" t="s">
        <v>3</v>
      </c>
      <c r="F10" s="5" t="s">
        <v>41</v>
      </c>
      <c r="G10" s="5" t="s">
        <v>42</v>
      </c>
      <c r="H10" s="5" t="s">
        <v>41</v>
      </c>
      <c r="I10" s="5" t="s">
        <v>42</v>
      </c>
      <c r="J10" s="5" t="s">
        <v>47</v>
      </c>
      <c r="K10" s="5" t="s">
        <v>48</v>
      </c>
      <c r="L10" s="5" t="s">
        <v>51</v>
      </c>
      <c r="N10" s="5" t="s">
        <v>41</v>
      </c>
      <c r="O10" s="5" t="s">
        <v>42</v>
      </c>
      <c r="P10" s="5" t="s">
        <v>41</v>
      </c>
      <c r="Q10" s="5" t="s">
        <v>42</v>
      </c>
      <c r="R10" s="5" t="s">
        <v>49</v>
      </c>
      <c r="S10" s="5" t="s">
        <v>50</v>
      </c>
      <c r="T10" s="5" t="s">
        <v>49</v>
      </c>
      <c r="U10" s="5" t="s">
        <v>50</v>
      </c>
      <c r="W10" s="5" t="s">
        <v>47</v>
      </c>
      <c r="X10" s="5" t="s">
        <v>48</v>
      </c>
      <c r="Y10" s="5" t="s">
        <v>41</v>
      </c>
      <c r="Z10" s="5" t="s">
        <v>42</v>
      </c>
      <c r="AA10" s="5" t="s">
        <v>52</v>
      </c>
      <c r="AB10" t="s">
        <v>53</v>
      </c>
      <c r="AC10" t="s">
        <v>54</v>
      </c>
      <c r="AG10" s="5" t="s">
        <v>47</v>
      </c>
      <c r="AH10" s="5" t="s">
        <v>48</v>
      </c>
      <c r="AI10" s="5" t="s">
        <v>41</v>
      </c>
      <c r="AJ10" s="5" t="s">
        <v>42</v>
      </c>
      <c r="AK10" s="5" t="s">
        <v>52</v>
      </c>
      <c r="AL10" t="s">
        <v>53</v>
      </c>
      <c r="AM10" t="s">
        <v>54</v>
      </c>
      <c r="AO10" s="5" t="s">
        <v>47</v>
      </c>
      <c r="AP10" s="5" t="s">
        <v>48</v>
      </c>
      <c r="AQ10" s="5" t="s">
        <v>41</v>
      </c>
      <c r="AR10" s="5" t="s">
        <v>42</v>
      </c>
      <c r="AS10" s="5" t="s">
        <v>52</v>
      </c>
      <c r="AT10" t="s">
        <v>53</v>
      </c>
      <c r="AU10" t="s">
        <v>54</v>
      </c>
      <c r="AW10" t="s">
        <v>56</v>
      </c>
      <c r="BD10" t="s">
        <v>41</v>
      </c>
      <c r="BE10" t="s">
        <v>42</v>
      </c>
    </row>
    <row r="11" spans="1:57" x14ac:dyDescent="0.25">
      <c r="A11" s="2" t="s">
        <v>5</v>
      </c>
      <c r="B11" s="2">
        <v>0</v>
      </c>
      <c r="C11" s="2">
        <v>0</v>
      </c>
      <c r="D11" s="2">
        <v>180</v>
      </c>
      <c r="F11" s="2">
        <f t="shared" ref="F11:F17" si="0">INT((B11/750)*100)</f>
        <v>0</v>
      </c>
      <c r="G11" s="2">
        <f t="shared" ref="G11:G17" si="1">INT((C11/750)*100)*-1</f>
        <v>0</v>
      </c>
      <c r="H11" s="3">
        <f t="shared" ref="H11:H17" si="2">INT((($I$9+($I$9-B11))/750)*100)</f>
        <v>1700</v>
      </c>
      <c r="I11" s="3">
        <f t="shared" ref="I11:I17" si="3">INT((C11/750)*100)*-1</f>
        <v>0</v>
      </c>
      <c r="J11">
        <v>100</v>
      </c>
      <c r="K11">
        <v>100</v>
      </c>
      <c r="L11">
        <f t="shared" ref="L11:L17" si="4">(180-D11)*1000</f>
        <v>0</v>
      </c>
      <c r="N11" s="2">
        <f t="shared" ref="N11:O17" si="5">INT(F11-(J11/2))</f>
        <v>-50</v>
      </c>
      <c r="O11" s="2">
        <f t="shared" si="5"/>
        <v>-50</v>
      </c>
      <c r="P11" s="3">
        <f t="shared" ref="P11:Q17" si="6">INT(H11-(J11/2))</f>
        <v>1650</v>
      </c>
      <c r="Q11" s="3">
        <f t="shared" si="6"/>
        <v>-50</v>
      </c>
      <c r="R11" s="2">
        <f>IF($L11=0,0,F11)</f>
        <v>0</v>
      </c>
      <c r="S11" s="2">
        <f>IF($L11=0,0,G11)</f>
        <v>0</v>
      </c>
      <c r="T11" s="3">
        <f>IF($L11=0,0,H11)</f>
        <v>0</v>
      </c>
      <c r="U11" s="3">
        <f>IF($L11=0,0,I11)</f>
        <v>0</v>
      </c>
      <c r="W11">
        <f>J11</f>
        <v>100</v>
      </c>
      <c r="X11">
        <f>K11</f>
        <v>100</v>
      </c>
      <c r="Y11" s="2">
        <f>N11+Y$6</f>
        <v>0</v>
      </c>
      <c r="Z11" s="2">
        <f>O11+Z$6</f>
        <v>40</v>
      </c>
      <c r="AA11">
        <f t="shared" ref="AA11:AA17" si="7">L11*100</f>
        <v>0</v>
      </c>
      <c r="AB11">
        <f>IF($L11=0,0,R11+Y$6)</f>
        <v>0</v>
      </c>
      <c r="AC11">
        <f>IF($L11=0,0,S11+Z$6)</f>
        <v>0</v>
      </c>
      <c r="AG11" t="str">
        <f>TEXT(W11,"0")</f>
        <v>100</v>
      </c>
      <c r="AH11" t="str">
        <f>TEXT(X11,"0")</f>
        <v>100</v>
      </c>
      <c r="AI11" t="str">
        <f>TEXT(Y11,"0")</f>
        <v>0</v>
      </c>
      <c r="AJ11" t="str">
        <f>TEXT(Z11,"0")</f>
        <v>40</v>
      </c>
      <c r="AK11" t="str">
        <f>TEXT(AA11,"0")</f>
        <v>0</v>
      </c>
      <c r="AL11" t="str">
        <f>TEXT(AB11,"0")</f>
        <v>0</v>
      </c>
      <c r="AM11" t="str">
        <f>TEXT(AC11,"0")</f>
        <v>0</v>
      </c>
      <c r="AO11" t="str">
        <f t="shared" ref="AO11:AU11" si="8">REPT(" ",AG$9-LEN(AG11))&amp;AG11</f>
        <v>100</v>
      </c>
      <c r="AP11" t="str">
        <f t="shared" si="8"/>
        <v>100</v>
      </c>
      <c r="AQ11" t="str">
        <f t="shared" si="8"/>
        <v xml:space="preserve">   0</v>
      </c>
      <c r="AR11" t="str">
        <f t="shared" si="8"/>
        <v xml:space="preserve"> 40</v>
      </c>
      <c r="AS11" t="str">
        <f t="shared" si="8"/>
        <v xml:space="preserve">    0</v>
      </c>
      <c r="AT11" t="str">
        <f t="shared" si="8"/>
        <v xml:space="preserve">   0</v>
      </c>
      <c r="AU11" t="str">
        <f t="shared" si="8"/>
        <v xml:space="preserve">  0</v>
      </c>
      <c r="AW11" t="str">
        <f>CONCATENATE((_xlfn.TEXTJOIN(" ",TRUE,"            = &lt;&amp;key_physical_attrs ",AO11,AP11,AQ11,AR11,AS11,AT11,AU11,AV11)),"&gt;")</f>
        <v xml:space="preserve">            = &lt;&amp;key_physical_attrs  100 100    0  40     0    0   0&gt;</v>
      </c>
      <c r="BD11" s="2">
        <f>F11</f>
        <v>0</v>
      </c>
      <c r="BE11" s="2">
        <f>G11+G$6</f>
        <v>40</v>
      </c>
    </row>
    <row r="12" spans="1:57" x14ac:dyDescent="0.25">
      <c r="A12" s="2" t="s">
        <v>8</v>
      </c>
      <c r="B12" s="2">
        <v>750</v>
      </c>
      <c r="C12" s="2">
        <v>0</v>
      </c>
      <c r="D12" s="2">
        <v>180</v>
      </c>
      <c r="F12" s="2">
        <f t="shared" si="0"/>
        <v>100</v>
      </c>
      <c r="G12" s="2">
        <f t="shared" si="1"/>
        <v>0</v>
      </c>
      <c r="H12" s="3">
        <f t="shared" si="2"/>
        <v>1600</v>
      </c>
      <c r="I12" s="3">
        <f t="shared" si="3"/>
        <v>0</v>
      </c>
      <c r="J12">
        <v>100</v>
      </c>
      <c r="K12">
        <v>100</v>
      </c>
      <c r="L12">
        <f t="shared" si="4"/>
        <v>0</v>
      </c>
      <c r="N12" s="2">
        <f t="shared" si="5"/>
        <v>50</v>
      </c>
      <c r="O12" s="2">
        <f t="shared" si="5"/>
        <v>-50</v>
      </c>
      <c r="P12" s="3">
        <f t="shared" si="6"/>
        <v>1550</v>
      </c>
      <c r="Q12" s="3">
        <f t="shared" si="6"/>
        <v>-50</v>
      </c>
      <c r="R12" s="2">
        <f t="shared" ref="R12:R17" si="9">IF($L12=0,0,F12)</f>
        <v>0</v>
      </c>
      <c r="S12" s="2">
        <f t="shared" ref="S12:S17" si="10">IF($L12=0,0,G12)</f>
        <v>0</v>
      </c>
      <c r="T12" s="3">
        <f t="shared" ref="T12:T17" si="11">IF($L12=0,0,H12)</f>
        <v>0</v>
      </c>
      <c r="U12" s="3">
        <f t="shared" ref="U12:U17" si="12">IF($L12=0,0,I12)</f>
        <v>0</v>
      </c>
      <c r="W12">
        <f t="shared" ref="W12:W17" si="13">J12</f>
        <v>100</v>
      </c>
      <c r="X12">
        <f t="shared" ref="X12:X17" si="14">K12</f>
        <v>100</v>
      </c>
      <c r="Y12" s="2">
        <f t="shared" ref="Y12:Y17" si="15">N12+Y$6</f>
        <v>100</v>
      </c>
      <c r="Z12" s="2">
        <f t="shared" ref="Z12:Z17" si="16">O12+Z$6</f>
        <v>40</v>
      </c>
      <c r="AA12">
        <f t="shared" si="7"/>
        <v>0</v>
      </c>
      <c r="AB12">
        <f t="shared" ref="AB12:AB17" si="17">IF($L12=0,0,R12+Y$6)</f>
        <v>0</v>
      </c>
      <c r="AC12">
        <f t="shared" ref="AC12:AC17" si="18">IF($L12=0,0,S12+Z$6)</f>
        <v>0</v>
      </c>
      <c r="AG12" t="str">
        <f t="shared" ref="AG12:AG75" si="19">TEXT(W12,"0")</f>
        <v>100</v>
      </c>
      <c r="AH12" t="str">
        <f t="shared" ref="AH12:AH75" si="20">TEXT(X12,"0")</f>
        <v>100</v>
      </c>
      <c r="AI12" t="str">
        <f t="shared" ref="AI12:AI75" si="21">TEXT(Y12,"0")</f>
        <v>100</v>
      </c>
      <c r="AJ12" t="str">
        <f t="shared" ref="AJ12:AJ75" si="22">TEXT(Z12,"0")</f>
        <v>40</v>
      </c>
      <c r="AK12" t="str">
        <f t="shared" ref="AK12:AK75" si="23">TEXT(AA12,"0")</f>
        <v>0</v>
      </c>
      <c r="AL12" t="str">
        <f t="shared" ref="AL12:AL75" si="24">TEXT(AB12,"0")</f>
        <v>0</v>
      </c>
      <c r="AM12" t="str">
        <f t="shared" ref="AM12:AM75" si="25">TEXT(AC12,"0")</f>
        <v>0</v>
      </c>
      <c r="AO12" t="str">
        <f t="shared" ref="AO12:AO75" si="26">REPT(" ",AG$9-LEN(AG12))&amp;AG12</f>
        <v>100</v>
      </c>
      <c r="AP12" t="str">
        <f t="shared" ref="AP12:AP75" si="27">REPT(" ",AH$9-LEN(AH12))&amp;AH12</f>
        <v>100</v>
      </c>
      <c r="AQ12" t="str">
        <f t="shared" ref="AQ12:AQ75" si="28">REPT(" ",AI$9-LEN(AI12))&amp;AI12</f>
        <v xml:space="preserve"> 100</v>
      </c>
      <c r="AR12" t="str">
        <f t="shared" ref="AR12:AR75" si="29">REPT(" ",AJ$9-LEN(AJ12))&amp;AJ12</f>
        <v xml:space="preserve"> 40</v>
      </c>
      <c r="AS12" t="str">
        <f t="shared" ref="AS12:AS75" si="30">REPT(" ",AK$9-LEN(AK12))&amp;AK12</f>
        <v xml:space="preserve">    0</v>
      </c>
      <c r="AT12" t="str">
        <f t="shared" ref="AT12:AT75" si="31">REPT(" ",AL$9-LEN(AL12))&amp;AL12</f>
        <v xml:space="preserve">   0</v>
      </c>
      <c r="AU12" t="str">
        <f t="shared" ref="AU12:AU75" si="32">REPT(" ",AM$9-LEN(AM12))&amp;AM12</f>
        <v xml:space="preserve">  0</v>
      </c>
      <c r="AW12" t="str">
        <f>CONCATENATE((_xlfn.TEXTJOIN(" ",TRUE,"            , &lt;&amp;key_physical_attrs ",AO12,AP12,AQ12,AR12,AS12,AT12,AU12,AV12)),"&gt;")</f>
        <v xml:space="preserve">            , &lt;&amp;key_physical_attrs  100 100  100  40     0    0   0&gt;</v>
      </c>
      <c r="BD12" s="2">
        <f t="shared" ref="BD12:BE17" si="33">F12</f>
        <v>100</v>
      </c>
      <c r="BE12" s="2">
        <f t="shared" ref="BE12:BE17" si="34">G12+G$6</f>
        <v>40</v>
      </c>
    </row>
    <row r="13" spans="1:57" x14ac:dyDescent="0.25">
      <c r="A13" s="2" t="s">
        <v>11</v>
      </c>
      <c r="B13" s="2">
        <v>1500</v>
      </c>
      <c r="C13" s="2">
        <v>200</v>
      </c>
      <c r="D13" s="2">
        <v>180</v>
      </c>
      <c r="F13" s="2">
        <f t="shared" si="0"/>
        <v>200</v>
      </c>
      <c r="G13" s="2">
        <f t="shared" si="1"/>
        <v>-26</v>
      </c>
      <c r="H13" s="3">
        <f t="shared" si="2"/>
        <v>1500</v>
      </c>
      <c r="I13" s="3">
        <f t="shared" si="3"/>
        <v>-26</v>
      </c>
      <c r="J13">
        <v>100</v>
      </c>
      <c r="K13">
        <v>100</v>
      </c>
      <c r="L13">
        <f t="shared" si="4"/>
        <v>0</v>
      </c>
      <c r="N13" s="2">
        <f t="shared" si="5"/>
        <v>150</v>
      </c>
      <c r="O13" s="2">
        <f t="shared" si="5"/>
        <v>-76</v>
      </c>
      <c r="P13" s="3">
        <f t="shared" si="6"/>
        <v>1450</v>
      </c>
      <c r="Q13" s="3">
        <f t="shared" si="6"/>
        <v>-76</v>
      </c>
      <c r="R13" s="2">
        <f t="shared" si="9"/>
        <v>0</v>
      </c>
      <c r="S13" s="2">
        <f t="shared" si="10"/>
        <v>0</v>
      </c>
      <c r="T13" s="3">
        <f t="shared" si="11"/>
        <v>0</v>
      </c>
      <c r="U13" s="3">
        <f t="shared" si="12"/>
        <v>0</v>
      </c>
      <c r="W13">
        <f t="shared" si="13"/>
        <v>100</v>
      </c>
      <c r="X13">
        <f t="shared" si="14"/>
        <v>100</v>
      </c>
      <c r="Y13" s="2">
        <f t="shared" si="15"/>
        <v>200</v>
      </c>
      <c r="Z13" s="2">
        <f t="shared" si="16"/>
        <v>14</v>
      </c>
      <c r="AA13">
        <f t="shared" si="7"/>
        <v>0</v>
      </c>
      <c r="AB13">
        <f t="shared" si="17"/>
        <v>0</v>
      </c>
      <c r="AC13">
        <f t="shared" si="18"/>
        <v>0</v>
      </c>
      <c r="AG13" t="str">
        <f t="shared" si="19"/>
        <v>100</v>
      </c>
      <c r="AH13" t="str">
        <f t="shared" si="20"/>
        <v>100</v>
      </c>
      <c r="AI13" t="str">
        <f t="shared" si="21"/>
        <v>200</v>
      </c>
      <c r="AJ13" t="str">
        <f t="shared" si="22"/>
        <v>14</v>
      </c>
      <c r="AK13" t="str">
        <f t="shared" si="23"/>
        <v>0</v>
      </c>
      <c r="AL13" t="str">
        <f t="shared" si="24"/>
        <v>0</v>
      </c>
      <c r="AM13" t="str">
        <f t="shared" si="25"/>
        <v>0</v>
      </c>
      <c r="AO13" t="str">
        <f t="shared" si="26"/>
        <v>100</v>
      </c>
      <c r="AP13" t="str">
        <f t="shared" si="27"/>
        <v>100</v>
      </c>
      <c r="AQ13" t="str">
        <f t="shared" si="28"/>
        <v xml:space="preserve"> 200</v>
      </c>
      <c r="AR13" t="str">
        <f t="shared" si="29"/>
        <v xml:space="preserve"> 14</v>
      </c>
      <c r="AS13" t="str">
        <f t="shared" si="30"/>
        <v xml:space="preserve">    0</v>
      </c>
      <c r="AT13" t="str">
        <f t="shared" si="31"/>
        <v xml:space="preserve">   0</v>
      </c>
      <c r="AU13" t="str">
        <f t="shared" si="32"/>
        <v xml:space="preserve">  0</v>
      </c>
      <c r="AW13" t="str">
        <f t="shared" ref="AW13:AW76" si="35">CONCATENATE((_xlfn.TEXTJOIN(" ",TRUE,"            , &lt;&amp;key_physical_attrs ",AO13,AP13,AQ13,AR13,AS13,AT13,AU13,AV13)),"&gt;")</f>
        <v xml:space="preserve">            , &lt;&amp;key_physical_attrs  100 100  200  14     0    0   0&gt;</v>
      </c>
      <c r="BD13" s="2">
        <f t="shared" si="33"/>
        <v>200</v>
      </c>
      <c r="BE13" s="2">
        <f t="shared" si="34"/>
        <v>14</v>
      </c>
    </row>
    <row r="14" spans="1:57" x14ac:dyDescent="0.25">
      <c r="A14" s="2" t="s">
        <v>14</v>
      </c>
      <c r="B14" s="2">
        <v>2250</v>
      </c>
      <c r="C14" s="2">
        <v>300</v>
      </c>
      <c r="D14" s="2">
        <v>180</v>
      </c>
      <c r="F14" s="2">
        <f t="shared" si="0"/>
        <v>300</v>
      </c>
      <c r="G14" s="2">
        <f t="shared" si="1"/>
        <v>-40</v>
      </c>
      <c r="H14" s="3">
        <f t="shared" si="2"/>
        <v>1400</v>
      </c>
      <c r="I14" s="3">
        <f t="shared" si="3"/>
        <v>-40</v>
      </c>
      <c r="J14">
        <v>100</v>
      </c>
      <c r="K14">
        <v>100</v>
      </c>
      <c r="L14">
        <f t="shared" si="4"/>
        <v>0</v>
      </c>
      <c r="N14" s="2">
        <f t="shared" si="5"/>
        <v>250</v>
      </c>
      <c r="O14" s="2">
        <f t="shared" si="5"/>
        <v>-90</v>
      </c>
      <c r="P14" s="3">
        <f t="shared" si="6"/>
        <v>1350</v>
      </c>
      <c r="Q14" s="3">
        <f t="shared" si="6"/>
        <v>-90</v>
      </c>
      <c r="R14" s="2">
        <f t="shared" si="9"/>
        <v>0</v>
      </c>
      <c r="S14" s="2">
        <f t="shared" si="10"/>
        <v>0</v>
      </c>
      <c r="T14" s="3">
        <f t="shared" si="11"/>
        <v>0</v>
      </c>
      <c r="U14" s="3">
        <f t="shared" si="12"/>
        <v>0</v>
      </c>
      <c r="W14">
        <f t="shared" si="13"/>
        <v>100</v>
      </c>
      <c r="X14">
        <f t="shared" si="14"/>
        <v>100</v>
      </c>
      <c r="Y14" s="2">
        <f t="shared" si="15"/>
        <v>300</v>
      </c>
      <c r="Z14" s="2">
        <f t="shared" si="16"/>
        <v>0</v>
      </c>
      <c r="AA14">
        <f t="shared" si="7"/>
        <v>0</v>
      </c>
      <c r="AB14">
        <f t="shared" si="17"/>
        <v>0</v>
      </c>
      <c r="AC14">
        <f t="shared" si="18"/>
        <v>0</v>
      </c>
      <c r="AG14" t="str">
        <f t="shared" si="19"/>
        <v>100</v>
      </c>
      <c r="AH14" t="str">
        <f t="shared" si="20"/>
        <v>100</v>
      </c>
      <c r="AI14" t="str">
        <f t="shared" si="21"/>
        <v>300</v>
      </c>
      <c r="AJ14" t="str">
        <f t="shared" si="22"/>
        <v>0</v>
      </c>
      <c r="AK14" t="str">
        <f t="shared" si="23"/>
        <v>0</v>
      </c>
      <c r="AL14" t="str">
        <f t="shared" si="24"/>
        <v>0</v>
      </c>
      <c r="AM14" t="str">
        <f t="shared" si="25"/>
        <v>0</v>
      </c>
      <c r="AO14" t="str">
        <f t="shared" si="26"/>
        <v>100</v>
      </c>
      <c r="AP14" t="str">
        <f t="shared" si="27"/>
        <v>100</v>
      </c>
      <c r="AQ14" t="str">
        <f t="shared" si="28"/>
        <v xml:space="preserve"> 300</v>
      </c>
      <c r="AR14" t="str">
        <f t="shared" si="29"/>
        <v xml:space="preserve">  0</v>
      </c>
      <c r="AS14" t="str">
        <f t="shared" si="30"/>
        <v xml:space="preserve">    0</v>
      </c>
      <c r="AT14" t="str">
        <f t="shared" si="31"/>
        <v xml:space="preserve">   0</v>
      </c>
      <c r="AU14" t="str">
        <f t="shared" si="32"/>
        <v xml:space="preserve">  0</v>
      </c>
      <c r="AW14" t="str">
        <f t="shared" si="35"/>
        <v xml:space="preserve">            , &lt;&amp;key_physical_attrs  100 100  300   0     0    0   0&gt;</v>
      </c>
      <c r="BD14" s="2">
        <f t="shared" si="33"/>
        <v>300</v>
      </c>
      <c r="BE14" s="2">
        <f t="shared" si="34"/>
        <v>0</v>
      </c>
    </row>
    <row r="15" spans="1:57" x14ac:dyDescent="0.25">
      <c r="A15" s="2" t="s">
        <v>17</v>
      </c>
      <c r="B15" s="2">
        <v>3000</v>
      </c>
      <c r="C15" s="2">
        <v>200</v>
      </c>
      <c r="D15" s="2">
        <v>180</v>
      </c>
      <c r="F15" s="2">
        <f t="shared" si="0"/>
        <v>400</v>
      </c>
      <c r="G15" s="2">
        <f t="shared" si="1"/>
        <v>-26</v>
      </c>
      <c r="H15" s="3">
        <f t="shared" si="2"/>
        <v>1300</v>
      </c>
      <c r="I15" s="3">
        <f t="shared" si="3"/>
        <v>-26</v>
      </c>
      <c r="J15">
        <v>100</v>
      </c>
      <c r="K15">
        <v>100</v>
      </c>
      <c r="L15">
        <f t="shared" si="4"/>
        <v>0</v>
      </c>
      <c r="N15" s="2">
        <f t="shared" si="5"/>
        <v>350</v>
      </c>
      <c r="O15" s="2">
        <f t="shared" si="5"/>
        <v>-76</v>
      </c>
      <c r="P15" s="3">
        <f t="shared" si="6"/>
        <v>1250</v>
      </c>
      <c r="Q15" s="3">
        <f t="shared" si="6"/>
        <v>-76</v>
      </c>
      <c r="R15" s="2">
        <f t="shared" si="9"/>
        <v>0</v>
      </c>
      <c r="S15" s="2">
        <f t="shared" si="10"/>
        <v>0</v>
      </c>
      <c r="T15" s="3">
        <f t="shared" si="11"/>
        <v>0</v>
      </c>
      <c r="U15" s="3">
        <f t="shared" si="12"/>
        <v>0</v>
      </c>
      <c r="W15">
        <f t="shared" si="13"/>
        <v>100</v>
      </c>
      <c r="X15">
        <f t="shared" si="14"/>
        <v>100</v>
      </c>
      <c r="Y15" s="2">
        <f t="shared" si="15"/>
        <v>400</v>
      </c>
      <c r="Z15" s="2">
        <f t="shared" si="16"/>
        <v>14</v>
      </c>
      <c r="AA15">
        <f t="shared" si="7"/>
        <v>0</v>
      </c>
      <c r="AB15">
        <f t="shared" si="17"/>
        <v>0</v>
      </c>
      <c r="AC15">
        <f t="shared" si="18"/>
        <v>0</v>
      </c>
      <c r="AG15" t="str">
        <f t="shared" si="19"/>
        <v>100</v>
      </c>
      <c r="AH15" t="str">
        <f t="shared" si="20"/>
        <v>100</v>
      </c>
      <c r="AI15" t="str">
        <f t="shared" si="21"/>
        <v>400</v>
      </c>
      <c r="AJ15" t="str">
        <f t="shared" si="22"/>
        <v>14</v>
      </c>
      <c r="AK15" t="str">
        <f t="shared" si="23"/>
        <v>0</v>
      </c>
      <c r="AL15" t="str">
        <f t="shared" si="24"/>
        <v>0</v>
      </c>
      <c r="AM15" t="str">
        <f t="shared" si="25"/>
        <v>0</v>
      </c>
      <c r="AO15" t="str">
        <f t="shared" si="26"/>
        <v>100</v>
      </c>
      <c r="AP15" t="str">
        <f t="shared" si="27"/>
        <v>100</v>
      </c>
      <c r="AQ15" t="str">
        <f t="shared" si="28"/>
        <v xml:space="preserve"> 400</v>
      </c>
      <c r="AR15" t="str">
        <f t="shared" si="29"/>
        <v xml:space="preserve"> 14</v>
      </c>
      <c r="AS15" t="str">
        <f t="shared" si="30"/>
        <v xml:space="preserve">    0</v>
      </c>
      <c r="AT15" t="str">
        <f t="shared" si="31"/>
        <v xml:space="preserve">   0</v>
      </c>
      <c r="AU15" t="str">
        <f t="shared" si="32"/>
        <v xml:space="preserve">  0</v>
      </c>
      <c r="AW15" t="str">
        <f t="shared" si="35"/>
        <v xml:space="preserve">            , &lt;&amp;key_physical_attrs  100 100  400  14     0    0   0&gt;</v>
      </c>
      <c r="BD15" s="2">
        <f t="shared" si="33"/>
        <v>400</v>
      </c>
      <c r="BE15" s="2">
        <f t="shared" si="34"/>
        <v>14</v>
      </c>
    </row>
    <row r="16" spans="1:57" x14ac:dyDescent="0.25">
      <c r="A16" s="2" t="s">
        <v>20</v>
      </c>
      <c r="B16" s="2">
        <v>3750</v>
      </c>
      <c r="C16" s="2">
        <v>200</v>
      </c>
      <c r="D16" s="2">
        <v>180</v>
      </c>
      <c r="F16" s="2">
        <f t="shared" si="0"/>
        <v>500</v>
      </c>
      <c r="G16" s="2">
        <f t="shared" si="1"/>
        <v>-26</v>
      </c>
      <c r="H16" s="3">
        <f t="shared" si="2"/>
        <v>1200</v>
      </c>
      <c r="I16" s="3">
        <f t="shared" si="3"/>
        <v>-26</v>
      </c>
      <c r="J16">
        <v>100</v>
      </c>
      <c r="K16">
        <v>100</v>
      </c>
      <c r="L16">
        <f t="shared" si="4"/>
        <v>0</v>
      </c>
      <c r="N16" s="2">
        <f t="shared" si="5"/>
        <v>450</v>
      </c>
      <c r="O16" s="2">
        <f t="shared" si="5"/>
        <v>-76</v>
      </c>
      <c r="P16" s="3">
        <f t="shared" si="6"/>
        <v>1150</v>
      </c>
      <c r="Q16" s="3">
        <f t="shared" si="6"/>
        <v>-76</v>
      </c>
      <c r="R16" s="2">
        <f t="shared" si="9"/>
        <v>0</v>
      </c>
      <c r="S16" s="2">
        <f t="shared" si="10"/>
        <v>0</v>
      </c>
      <c r="T16" s="3">
        <f t="shared" si="11"/>
        <v>0</v>
      </c>
      <c r="U16" s="3">
        <f t="shared" si="12"/>
        <v>0</v>
      </c>
      <c r="W16">
        <f t="shared" si="13"/>
        <v>100</v>
      </c>
      <c r="X16">
        <f t="shared" si="14"/>
        <v>100</v>
      </c>
      <c r="Y16" s="2">
        <f t="shared" si="15"/>
        <v>500</v>
      </c>
      <c r="Z16" s="2">
        <f t="shared" si="16"/>
        <v>14</v>
      </c>
      <c r="AA16">
        <f t="shared" si="7"/>
        <v>0</v>
      </c>
      <c r="AB16">
        <f t="shared" si="17"/>
        <v>0</v>
      </c>
      <c r="AC16">
        <f t="shared" si="18"/>
        <v>0</v>
      </c>
      <c r="AG16" t="str">
        <f t="shared" si="19"/>
        <v>100</v>
      </c>
      <c r="AH16" t="str">
        <f t="shared" si="20"/>
        <v>100</v>
      </c>
      <c r="AI16" t="str">
        <f t="shared" si="21"/>
        <v>500</v>
      </c>
      <c r="AJ16" t="str">
        <f t="shared" si="22"/>
        <v>14</v>
      </c>
      <c r="AK16" t="str">
        <f t="shared" si="23"/>
        <v>0</v>
      </c>
      <c r="AL16" t="str">
        <f t="shared" si="24"/>
        <v>0</v>
      </c>
      <c r="AM16" t="str">
        <f t="shared" si="25"/>
        <v>0</v>
      </c>
      <c r="AO16" t="str">
        <f t="shared" si="26"/>
        <v>100</v>
      </c>
      <c r="AP16" t="str">
        <f t="shared" si="27"/>
        <v>100</v>
      </c>
      <c r="AQ16" t="str">
        <f t="shared" si="28"/>
        <v xml:space="preserve"> 500</v>
      </c>
      <c r="AR16" t="str">
        <f t="shared" si="29"/>
        <v xml:space="preserve"> 14</v>
      </c>
      <c r="AS16" t="str">
        <f t="shared" si="30"/>
        <v xml:space="preserve">    0</v>
      </c>
      <c r="AT16" t="str">
        <f t="shared" si="31"/>
        <v xml:space="preserve">   0</v>
      </c>
      <c r="AU16" t="str">
        <f t="shared" si="32"/>
        <v xml:space="preserve">  0</v>
      </c>
      <c r="AW16" t="str">
        <f t="shared" si="35"/>
        <v xml:space="preserve">            , &lt;&amp;key_physical_attrs  100 100  500  14     0    0   0&gt;</v>
      </c>
      <c r="BD16" s="2">
        <f t="shared" si="33"/>
        <v>500</v>
      </c>
      <c r="BE16" s="2">
        <f t="shared" si="34"/>
        <v>14</v>
      </c>
    </row>
    <row r="17" spans="1:57" x14ac:dyDescent="0.25">
      <c r="A17" s="2" t="s">
        <v>37</v>
      </c>
      <c r="B17" s="2">
        <v>4500</v>
      </c>
      <c r="C17" s="2">
        <v>200</v>
      </c>
      <c r="D17" s="2">
        <v>180</v>
      </c>
      <c r="F17" s="2">
        <f t="shared" si="0"/>
        <v>600</v>
      </c>
      <c r="G17" s="2">
        <f t="shared" si="1"/>
        <v>-26</v>
      </c>
      <c r="H17" s="3">
        <f t="shared" si="2"/>
        <v>1100</v>
      </c>
      <c r="I17" s="3">
        <f t="shared" si="3"/>
        <v>-26</v>
      </c>
      <c r="J17">
        <v>100</v>
      </c>
      <c r="K17">
        <v>100</v>
      </c>
      <c r="L17">
        <f t="shared" si="4"/>
        <v>0</v>
      </c>
      <c r="N17" s="2">
        <f t="shared" si="5"/>
        <v>550</v>
      </c>
      <c r="O17" s="2">
        <f t="shared" si="5"/>
        <v>-76</v>
      </c>
      <c r="P17" s="3">
        <f t="shared" si="6"/>
        <v>1050</v>
      </c>
      <c r="Q17" s="3">
        <f t="shared" si="6"/>
        <v>-76</v>
      </c>
      <c r="R17" s="2">
        <f t="shared" si="9"/>
        <v>0</v>
      </c>
      <c r="S17" s="2">
        <f t="shared" si="10"/>
        <v>0</v>
      </c>
      <c r="T17" s="3">
        <f t="shared" si="11"/>
        <v>0</v>
      </c>
      <c r="U17" s="3">
        <f t="shared" si="12"/>
        <v>0</v>
      </c>
      <c r="W17">
        <f t="shared" si="13"/>
        <v>100</v>
      </c>
      <c r="X17">
        <f t="shared" si="14"/>
        <v>100</v>
      </c>
      <c r="Y17" s="2">
        <f t="shared" si="15"/>
        <v>600</v>
      </c>
      <c r="Z17" s="2">
        <f t="shared" si="16"/>
        <v>14</v>
      </c>
      <c r="AA17">
        <f t="shared" si="7"/>
        <v>0</v>
      </c>
      <c r="AB17">
        <f t="shared" si="17"/>
        <v>0</v>
      </c>
      <c r="AC17">
        <f t="shared" si="18"/>
        <v>0</v>
      </c>
      <c r="AG17" t="str">
        <f t="shared" si="19"/>
        <v>100</v>
      </c>
      <c r="AH17" t="str">
        <f t="shared" si="20"/>
        <v>100</v>
      </c>
      <c r="AI17" t="str">
        <f t="shared" si="21"/>
        <v>600</v>
      </c>
      <c r="AJ17" t="str">
        <f t="shared" si="22"/>
        <v>14</v>
      </c>
      <c r="AK17" t="str">
        <f t="shared" si="23"/>
        <v>0</v>
      </c>
      <c r="AL17" t="str">
        <f t="shared" si="24"/>
        <v>0</v>
      </c>
      <c r="AM17" t="str">
        <f t="shared" si="25"/>
        <v>0</v>
      </c>
      <c r="AO17" t="str">
        <f t="shared" si="26"/>
        <v>100</v>
      </c>
      <c r="AP17" t="str">
        <f t="shared" si="27"/>
        <v>100</v>
      </c>
      <c r="AQ17" t="str">
        <f t="shared" si="28"/>
        <v xml:space="preserve"> 600</v>
      </c>
      <c r="AR17" t="str">
        <f t="shared" si="29"/>
        <v xml:space="preserve"> 14</v>
      </c>
      <c r="AS17" t="str">
        <f t="shared" si="30"/>
        <v xml:space="preserve">    0</v>
      </c>
      <c r="AT17" t="str">
        <f t="shared" si="31"/>
        <v xml:space="preserve">   0</v>
      </c>
      <c r="AU17" t="str">
        <f t="shared" si="32"/>
        <v xml:space="preserve">  0</v>
      </c>
      <c r="AW17" t="str">
        <f t="shared" si="35"/>
        <v xml:space="preserve">            , &lt;&amp;key_physical_attrs  100 100  600  14     0    0   0&gt;</v>
      </c>
      <c r="BD17" s="2">
        <f t="shared" si="33"/>
        <v>600</v>
      </c>
      <c r="BE17" s="2">
        <f t="shared" si="34"/>
        <v>14</v>
      </c>
    </row>
    <row r="18" spans="1:57" x14ac:dyDescent="0.25">
      <c r="W18">
        <f>J17</f>
        <v>100</v>
      </c>
      <c r="X18">
        <f>K17</f>
        <v>100</v>
      </c>
      <c r="Y18" s="3">
        <f>P17+Y$6</f>
        <v>1100</v>
      </c>
      <c r="Z18" s="3">
        <f t="shared" ref="Z18" si="36">Q17+Z$6</f>
        <v>14</v>
      </c>
      <c r="AA18">
        <f>IF(L17=0,0,((-L17+360)*100))</f>
        <v>0</v>
      </c>
      <c r="AB18">
        <f>IF($L17=0,0,T17+Y$6)</f>
        <v>0</v>
      </c>
      <c r="AC18">
        <f>IF($L17=0,0,U17+Z$6)</f>
        <v>0</v>
      </c>
      <c r="AG18" t="str">
        <f t="shared" si="19"/>
        <v>100</v>
      </c>
      <c r="AH18" t="str">
        <f t="shared" si="20"/>
        <v>100</v>
      </c>
      <c r="AI18" t="str">
        <f t="shared" si="21"/>
        <v>1100</v>
      </c>
      <c r="AJ18" t="str">
        <f t="shared" si="22"/>
        <v>14</v>
      </c>
      <c r="AK18" t="str">
        <f t="shared" si="23"/>
        <v>0</v>
      </c>
      <c r="AL18" t="str">
        <f t="shared" si="24"/>
        <v>0</v>
      </c>
      <c r="AM18" t="str">
        <f t="shared" si="25"/>
        <v>0</v>
      </c>
      <c r="AO18" t="str">
        <f t="shared" si="26"/>
        <v>100</v>
      </c>
      <c r="AP18" t="str">
        <f t="shared" si="27"/>
        <v>100</v>
      </c>
      <c r="AQ18" t="str">
        <f t="shared" si="28"/>
        <v>1100</v>
      </c>
      <c r="AR18" t="str">
        <f t="shared" si="29"/>
        <v xml:space="preserve"> 14</v>
      </c>
      <c r="AS18" t="str">
        <f t="shared" si="30"/>
        <v xml:space="preserve">    0</v>
      </c>
      <c r="AT18" t="str">
        <f t="shared" si="31"/>
        <v xml:space="preserve">   0</v>
      </c>
      <c r="AU18" t="str">
        <f t="shared" si="32"/>
        <v xml:space="preserve">  0</v>
      </c>
      <c r="AW18" t="str">
        <f t="shared" si="35"/>
        <v xml:space="preserve">            , &lt;&amp;key_physical_attrs  100 100 1100  14     0    0   0&gt;</v>
      </c>
      <c r="BD18" s="3">
        <f>H17</f>
        <v>1100</v>
      </c>
      <c r="BE18" s="3">
        <f>I17+G$6</f>
        <v>14</v>
      </c>
    </row>
    <row r="19" spans="1:57" x14ac:dyDescent="0.25">
      <c r="W19">
        <f>J16</f>
        <v>100</v>
      </c>
      <c r="X19">
        <f>K16</f>
        <v>100</v>
      </c>
      <c r="Y19" s="3">
        <f>P16+Y$6</f>
        <v>1200</v>
      </c>
      <c r="Z19" s="3">
        <f>Q16+Z$6</f>
        <v>14</v>
      </c>
      <c r="AA19">
        <f>IF(L16=0,0,((-L16+360)*100))</f>
        <v>0</v>
      </c>
      <c r="AB19">
        <f>IF($L16=0,0,T16+Y$6)</f>
        <v>0</v>
      </c>
      <c r="AC19">
        <f>IF($L16=0,0,U16+Z$6)</f>
        <v>0</v>
      </c>
      <c r="AG19" t="str">
        <f t="shared" si="19"/>
        <v>100</v>
      </c>
      <c r="AH19" t="str">
        <f t="shared" si="20"/>
        <v>100</v>
      </c>
      <c r="AI19" t="str">
        <f t="shared" si="21"/>
        <v>1200</v>
      </c>
      <c r="AJ19" t="str">
        <f t="shared" si="22"/>
        <v>14</v>
      </c>
      <c r="AK19" t="str">
        <f t="shared" si="23"/>
        <v>0</v>
      </c>
      <c r="AL19" t="str">
        <f t="shared" si="24"/>
        <v>0</v>
      </c>
      <c r="AM19" t="str">
        <f t="shared" si="25"/>
        <v>0</v>
      </c>
      <c r="AO19" t="str">
        <f t="shared" si="26"/>
        <v>100</v>
      </c>
      <c r="AP19" t="str">
        <f t="shared" si="27"/>
        <v>100</v>
      </c>
      <c r="AQ19" t="str">
        <f t="shared" si="28"/>
        <v>1200</v>
      </c>
      <c r="AR19" t="str">
        <f t="shared" si="29"/>
        <v xml:space="preserve"> 14</v>
      </c>
      <c r="AS19" t="str">
        <f t="shared" si="30"/>
        <v xml:space="preserve">    0</v>
      </c>
      <c r="AT19" t="str">
        <f t="shared" si="31"/>
        <v xml:space="preserve">   0</v>
      </c>
      <c r="AU19" t="str">
        <f t="shared" si="32"/>
        <v xml:space="preserve">  0</v>
      </c>
      <c r="AW19" t="str">
        <f t="shared" si="35"/>
        <v xml:space="preserve">            , &lt;&amp;key_physical_attrs  100 100 1200  14     0    0   0&gt;</v>
      </c>
      <c r="BD19" s="3">
        <f>H16</f>
        <v>1200</v>
      </c>
      <c r="BE19" s="3">
        <f>I16+G$6</f>
        <v>14</v>
      </c>
    </row>
    <row r="20" spans="1:57" x14ac:dyDescent="0.25">
      <c r="W20">
        <f>J15</f>
        <v>100</v>
      </c>
      <c r="X20">
        <f>K15</f>
        <v>100</v>
      </c>
      <c r="Y20" s="3">
        <f>P15+Y$6</f>
        <v>1300</v>
      </c>
      <c r="Z20" s="3">
        <f>Q15+Z$6</f>
        <v>14</v>
      </c>
      <c r="AA20">
        <f>IF(L15=0,0,((-L15+360)*100))</f>
        <v>0</v>
      </c>
      <c r="AB20">
        <f>IF($L15=0,0,T15+Y$6)</f>
        <v>0</v>
      </c>
      <c r="AC20">
        <f>IF($L15=0,0,U15+Z$6)</f>
        <v>0</v>
      </c>
      <c r="AG20" t="str">
        <f t="shared" si="19"/>
        <v>100</v>
      </c>
      <c r="AH20" t="str">
        <f t="shared" si="20"/>
        <v>100</v>
      </c>
      <c r="AI20" t="str">
        <f t="shared" si="21"/>
        <v>1300</v>
      </c>
      <c r="AJ20" t="str">
        <f t="shared" si="22"/>
        <v>14</v>
      </c>
      <c r="AK20" t="str">
        <f t="shared" si="23"/>
        <v>0</v>
      </c>
      <c r="AL20" t="str">
        <f t="shared" si="24"/>
        <v>0</v>
      </c>
      <c r="AM20" t="str">
        <f t="shared" si="25"/>
        <v>0</v>
      </c>
      <c r="AO20" t="str">
        <f t="shared" si="26"/>
        <v>100</v>
      </c>
      <c r="AP20" t="str">
        <f t="shared" si="27"/>
        <v>100</v>
      </c>
      <c r="AQ20" t="str">
        <f t="shared" si="28"/>
        <v>1300</v>
      </c>
      <c r="AR20" t="str">
        <f t="shared" si="29"/>
        <v xml:space="preserve"> 14</v>
      </c>
      <c r="AS20" t="str">
        <f t="shared" si="30"/>
        <v xml:space="preserve">    0</v>
      </c>
      <c r="AT20" t="str">
        <f t="shared" si="31"/>
        <v xml:space="preserve">   0</v>
      </c>
      <c r="AU20" t="str">
        <f t="shared" si="32"/>
        <v xml:space="preserve">  0</v>
      </c>
      <c r="AW20" t="str">
        <f t="shared" si="35"/>
        <v xml:space="preserve">            , &lt;&amp;key_physical_attrs  100 100 1300  14     0    0   0&gt;</v>
      </c>
      <c r="BD20" s="3">
        <f>H15</f>
        <v>1300</v>
      </c>
      <c r="BE20" s="3">
        <f>I15+G$6</f>
        <v>14</v>
      </c>
    </row>
    <row r="21" spans="1:57" x14ac:dyDescent="0.25">
      <c r="W21">
        <f>J14</f>
        <v>100</v>
      </c>
      <c r="X21">
        <f>K14</f>
        <v>100</v>
      </c>
      <c r="Y21" s="3">
        <f>P14+Y$6</f>
        <v>1400</v>
      </c>
      <c r="Z21" s="3">
        <f>Q14+Z$6</f>
        <v>0</v>
      </c>
      <c r="AA21">
        <f>IF(L14=0,0,((-L14+360)*100))</f>
        <v>0</v>
      </c>
      <c r="AB21">
        <f>IF($L14=0,0,T14+Y$6)</f>
        <v>0</v>
      </c>
      <c r="AC21">
        <f>IF($L14=0,0,U14+Z$6)</f>
        <v>0</v>
      </c>
      <c r="AG21" t="str">
        <f t="shared" si="19"/>
        <v>100</v>
      </c>
      <c r="AH21" t="str">
        <f t="shared" si="20"/>
        <v>100</v>
      </c>
      <c r="AI21" t="str">
        <f t="shared" si="21"/>
        <v>1400</v>
      </c>
      <c r="AJ21" t="str">
        <f t="shared" si="22"/>
        <v>0</v>
      </c>
      <c r="AK21" t="str">
        <f t="shared" si="23"/>
        <v>0</v>
      </c>
      <c r="AL21" t="str">
        <f t="shared" si="24"/>
        <v>0</v>
      </c>
      <c r="AM21" t="str">
        <f t="shared" si="25"/>
        <v>0</v>
      </c>
      <c r="AO21" t="str">
        <f t="shared" si="26"/>
        <v>100</v>
      </c>
      <c r="AP21" t="str">
        <f t="shared" si="27"/>
        <v>100</v>
      </c>
      <c r="AQ21" t="str">
        <f t="shared" si="28"/>
        <v>1400</v>
      </c>
      <c r="AR21" t="str">
        <f t="shared" si="29"/>
        <v xml:space="preserve">  0</v>
      </c>
      <c r="AS21" t="str">
        <f t="shared" si="30"/>
        <v xml:space="preserve">    0</v>
      </c>
      <c r="AT21" t="str">
        <f t="shared" si="31"/>
        <v xml:space="preserve">   0</v>
      </c>
      <c r="AU21" t="str">
        <f t="shared" si="32"/>
        <v xml:space="preserve">  0</v>
      </c>
      <c r="AW21" t="str">
        <f t="shared" si="35"/>
        <v xml:space="preserve">            , &lt;&amp;key_physical_attrs  100 100 1400   0     0    0   0&gt;</v>
      </c>
      <c r="BD21" s="3">
        <f>H14</f>
        <v>1400</v>
      </c>
      <c r="BE21" s="3">
        <f>I14+G$6</f>
        <v>0</v>
      </c>
    </row>
    <row r="22" spans="1:57" x14ac:dyDescent="0.25">
      <c r="W22">
        <f>J13</f>
        <v>100</v>
      </c>
      <c r="X22">
        <f>K13</f>
        <v>100</v>
      </c>
      <c r="Y22" s="3">
        <f>P13+Y$6</f>
        <v>1500</v>
      </c>
      <c r="Z22" s="3">
        <f>Q13+Z$6</f>
        <v>14</v>
      </c>
      <c r="AA22">
        <f>IF(L13=0,0,((-L13+360)*100))</f>
        <v>0</v>
      </c>
      <c r="AB22">
        <f>IF($L13=0,0,T13+Y$6)</f>
        <v>0</v>
      </c>
      <c r="AC22">
        <f>IF($L13=0,0,U13+Z$6)</f>
        <v>0</v>
      </c>
      <c r="AG22" t="str">
        <f t="shared" si="19"/>
        <v>100</v>
      </c>
      <c r="AH22" t="str">
        <f t="shared" si="20"/>
        <v>100</v>
      </c>
      <c r="AI22" t="str">
        <f t="shared" si="21"/>
        <v>1500</v>
      </c>
      <c r="AJ22" t="str">
        <f t="shared" si="22"/>
        <v>14</v>
      </c>
      <c r="AK22" t="str">
        <f t="shared" si="23"/>
        <v>0</v>
      </c>
      <c r="AL22" t="str">
        <f t="shared" si="24"/>
        <v>0</v>
      </c>
      <c r="AM22" t="str">
        <f t="shared" si="25"/>
        <v>0</v>
      </c>
      <c r="AO22" t="str">
        <f t="shared" si="26"/>
        <v>100</v>
      </c>
      <c r="AP22" t="str">
        <f t="shared" si="27"/>
        <v>100</v>
      </c>
      <c r="AQ22" t="str">
        <f t="shared" si="28"/>
        <v>1500</v>
      </c>
      <c r="AR22" t="str">
        <f t="shared" si="29"/>
        <v xml:space="preserve"> 14</v>
      </c>
      <c r="AS22" t="str">
        <f t="shared" si="30"/>
        <v xml:space="preserve">    0</v>
      </c>
      <c r="AT22" t="str">
        <f t="shared" si="31"/>
        <v xml:space="preserve">   0</v>
      </c>
      <c r="AU22" t="str">
        <f t="shared" si="32"/>
        <v xml:space="preserve">  0</v>
      </c>
      <c r="AW22" t="str">
        <f t="shared" si="35"/>
        <v xml:space="preserve">            , &lt;&amp;key_physical_attrs  100 100 1500  14     0    0   0&gt;</v>
      </c>
      <c r="BD22" s="3">
        <f>H13</f>
        <v>1500</v>
      </c>
      <c r="BE22" s="3">
        <f>I13+G$6</f>
        <v>14</v>
      </c>
    </row>
    <row r="23" spans="1:57" x14ac:dyDescent="0.25">
      <c r="W23">
        <f>J12</f>
        <v>100</v>
      </c>
      <c r="X23">
        <f>K12</f>
        <v>100</v>
      </c>
      <c r="Y23" s="3">
        <f>P12+Y$6</f>
        <v>1600</v>
      </c>
      <c r="Z23" s="3">
        <f>Q12+Z$6</f>
        <v>40</v>
      </c>
      <c r="AA23">
        <f>IF(L12=0,0,((-L12+360)*100))</f>
        <v>0</v>
      </c>
      <c r="AB23">
        <f>IF($L12=0,0,T12+Y$6)</f>
        <v>0</v>
      </c>
      <c r="AC23">
        <f>IF($L12=0,0,U12+Z$6)</f>
        <v>0</v>
      </c>
      <c r="AG23" t="str">
        <f t="shared" si="19"/>
        <v>100</v>
      </c>
      <c r="AH23" t="str">
        <f t="shared" si="20"/>
        <v>100</v>
      </c>
      <c r="AI23" t="str">
        <f t="shared" si="21"/>
        <v>1600</v>
      </c>
      <c r="AJ23" t="str">
        <f t="shared" si="22"/>
        <v>40</v>
      </c>
      <c r="AK23" t="str">
        <f t="shared" si="23"/>
        <v>0</v>
      </c>
      <c r="AL23" t="str">
        <f t="shared" si="24"/>
        <v>0</v>
      </c>
      <c r="AM23" t="str">
        <f t="shared" si="25"/>
        <v>0</v>
      </c>
      <c r="AO23" t="str">
        <f t="shared" si="26"/>
        <v>100</v>
      </c>
      <c r="AP23" t="str">
        <f t="shared" si="27"/>
        <v>100</v>
      </c>
      <c r="AQ23" t="str">
        <f t="shared" si="28"/>
        <v>1600</v>
      </c>
      <c r="AR23" t="str">
        <f t="shared" si="29"/>
        <v xml:space="preserve"> 40</v>
      </c>
      <c r="AS23" t="str">
        <f t="shared" si="30"/>
        <v xml:space="preserve">    0</v>
      </c>
      <c r="AT23" t="str">
        <f t="shared" si="31"/>
        <v xml:space="preserve">   0</v>
      </c>
      <c r="AU23" t="str">
        <f t="shared" si="32"/>
        <v xml:space="preserve">  0</v>
      </c>
      <c r="AW23" t="str">
        <f t="shared" si="35"/>
        <v xml:space="preserve">            , &lt;&amp;key_physical_attrs  100 100 1600  40     0    0   0&gt;</v>
      </c>
      <c r="BD23" s="3">
        <f>H12</f>
        <v>1600</v>
      </c>
      <c r="BE23" s="3">
        <f>I12+G$6</f>
        <v>40</v>
      </c>
    </row>
    <row r="24" spans="1:57" x14ac:dyDescent="0.25">
      <c r="W24">
        <f>J11</f>
        <v>100</v>
      </c>
      <c r="X24">
        <f>K11</f>
        <v>100</v>
      </c>
      <c r="Y24" s="3">
        <f>P11+Y$6</f>
        <v>1700</v>
      </c>
      <c r="Z24" s="3">
        <f>Q11+Z$6</f>
        <v>40</v>
      </c>
      <c r="AA24">
        <f>IF(L11=0,0,((-L11+360)*100))</f>
        <v>0</v>
      </c>
      <c r="AB24">
        <f>IF($L11=0,0,T11+Y$6)</f>
        <v>0</v>
      </c>
      <c r="AC24">
        <f>IF($L11=0,0,U11+Z$6)</f>
        <v>0</v>
      </c>
      <c r="AG24" t="str">
        <f t="shared" si="19"/>
        <v>100</v>
      </c>
      <c r="AH24" t="str">
        <f t="shared" si="20"/>
        <v>100</v>
      </c>
      <c r="AI24" t="str">
        <f t="shared" si="21"/>
        <v>1700</v>
      </c>
      <c r="AJ24" t="str">
        <f t="shared" si="22"/>
        <v>40</v>
      </c>
      <c r="AK24" t="str">
        <f t="shared" si="23"/>
        <v>0</v>
      </c>
      <c r="AL24" t="str">
        <f t="shared" si="24"/>
        <v>0</v>
      </c>
      <c r="AM24" t="str">
        <f t="shared" si="25"/>
        <v>0</v>
      </c>
      <c r="AO24" t="str">
        <f t="shared" si="26"/>
        <v>100</v>
      </c>
      <c r="AP24" t="str">
        <f t="shared" si="27"/>
        <v>100</v>
      </c>
      <c r="AQ24" t="str">
        <f t="shared" si="28"/>
        <v>1700</v>
      </c>
      <c r="AR24" t="str">
        <f t="shared" si="29"/>
        <v xml:space="preserve"> 40</v>
      </c>
      <c r="AS24" t="str">
        <f t="shared" si="30"/>
        <v xml:space="preserve">    0</v>
      </c>
      <c r="AT24" t="str">
        <f t="shared" si="31"/>
        <v xml:space="preserve">   0</v>
      </c>
      <c r="AU24" t="str">
        <f t="shared" si="32"/>
        <v xml:space="preserve">  0</v>
      </c>
      <c r="AW24" t="str">
        <f t="shared" si="35"/>
        <v xml:space="preserve">            , &lt;&amp;key_physical_attrs  100 100 1700  40     0    0   0&gt;</v>
      </c>
      <c r="BD24" s="3">
        <f>H11</f>
        <v>1700</v>
      </c>
      <c r="BE24" s="3">
        <f>I11+G$6</f>
        <v>40</v>
      </c>
    </row>
    <row r="25" spans="1:57" x14ac:dyDescent="0.25">
      <c r="A25" s="1" t="s">
        <v>6</v>
      </c>
      <c r="B25" s="1">
        <v>0</v>
      </c>
      <c r="C25" s="1">
        <v>-750</v>
      </c>
      <c r="D25" s="1">
        <v>180</v>
      </c>
      <c r="F25" s="1">
        <f t="shared" ref="F25:F31" si="37">INT((B25/750)*100)</f>
        <v>0</v>
      </c>
      <c r="G25" s="1">
        <f t="shared" ref="G25:G31" si="38">INT((C25/750)*100)*-1</f>
        <v>100</v>
      </c>
      <c r="H25" s="4">
        <f t="shared" ref="H25:H31" si="39">INT((($I$9+($I$9-B25))/750)*100)</f>
        <v>1700</v>
      </c>
      <c r="I25" s="4">
        <f t="shared" ref="I25:I31" si="40">INT((C25/750)*100)*-1</f>
        <v>100</v>
      </c>
      <c r="J25">
        <v>100</v>
      </c>
      <c r="K25">
        <v>100</v>
      </c>
      <c r="L25">
        <f t="shared" ref="L25:L31" si="41">(180-D25)*1000</f>
        <v>0</v>
      </c>
      <c r="N25" s="1">
        <f t="shared" ref="N25:O31" si="42">INT(F25-(J25/2))</f>
        <v>-50</v>
      </c>
      <c r="O25" s="1">
        <f t="shared" si="42"/>
        <v>50</v>
      </c>
      <c r="P25" s="4">
        <f t="shared" ref="P25:Q31" si="43">INT(H25-(J25/2))</f>
        <v>1650</v>
      </c>
      <c r="Q25" s="4">
        <f t="shared" si="43"/>
        <v>50</v>
      </c>
      <c r="R25" s="1">
        <f t="shared" ref="R25:R31" si="44">IF($L25=0,0,F25)</f>
        <v>0</v>
      </c>
      <c r="S25" s="1">
        <f t="shared" ref="S25:S31" si="45">IF($L25=0,0,G25)</f>
        <v>0</v>
      </c>
      <c r="T25" s="4">
        <f t="shared" ref="T25:T31" si="46">IF($L25=0,0,H25)</f>
        <v>0</v>
      </c>
      <c r="U25" s="4">
        <f t="shared" ref="U25:U31" si="47">IF($L25=0,0,I25)</f>
        <v>0</v>
      </c>
      <c r="W25">
        <f>J25</f>
        <v>100</v>
      </c>
      <c r="X25">
        <f>K25</f>
        <v>100</v>
      </c>
      <c r="Y25" s="2">
        <f>N25+Y$6</f>
        <v>0</v>
      </c>
      <c r="Z25" s="2">
        <f>O25+Z$6</f>
        <v>140</v>
      </c>
      <c r="AA25">
        <f t="shared" ref="AA25:AA31" si="48">L25*100</f>
        <v>0</v>
      </c>
      <c r="AB25">
        <f>IF($L25=0,0,R25+Y$6)</f>
        <v>0</v>
      </c>
      <c r="AC25">
        <f>IF($L25=0,0,S25+Z$6)</f>
        <v>0</v>
      </c>
      <c r="AG25" t="str">
        <f t="shared" si="19"/>
        <v>100</v>
      </c>
      <c r="AH25" t="str">
        <f t="shared" si="20"/>
        <v>100</v>
      </c>
      <c r="AI25" t="str">
        <f t="shared" si="21"/>
        <v>0</v>
      </c>
      <c r="AJ25" t="str">
        <f t="shared" si="22"/>
        <v>140</v>
      </c>
      <c r="AK25" t="str">
        <f t="shared" si="23"/>
        <v>0</v>
      </c>
      <c r="AL25" t="str">
        <f t="shared" si="24"/>
        <v>0</v>
      </c>
      <c r="AM25" t="str">
        <f t="shared" si="25"/>
        <v>0</v>
      </c>
      <c r="AO25" t="str">
        <f t="shared" si="26"/>
        <v>100</v>
      </c>
      <c r="AP25" t="str">
        <f t="shared" si="27"/>
        <v>100</v>
      </c>
      <c r="AQ25" t="str">
        <f t="shared" si="28"/>
        <v xml:space="preserve">   0</v>
      </c>
      <c r="AR25" t="str">
        <f t="shared" si="29"/>
        <v>140</v>
      </c>
      <c r="AS25" t="str">
        <f t="shared" si="30"/>
        <v xml:space="preserve">    0</v>
      </c>
      <c r="AT25" t="str">
        <f t="shared" si="31"/>
        <v xml:space="preserve">   0</v>
      </c>
      <c r="AU25" t="str">
        <f t="shared" si="32"/>
        <v xml:space="preserve">  0</v>
      </c>
      <c r="AW25" t="str">
        <f t="shared" si="35"/>
        <v xml:space="preserve">            , &lt;&amp;key_physical_attrs  100 100    0 140     0    0   0&gt;</v>
      </c>
      <c r="BD25" s="1">
        <f>F25</f>
        <v>0</v>
      </c>
      <c r="BE25" s="1">
        <f>G25+G$6</f>
        <v>140</v>
      </c>
    </row>
    <row r="26" spans="1:57" x14ac:dyDescent="0.25">
      <c r="A26" s="1" t="s">
        <v>9</v>
      </c>
      <c r="B26" s="1">
        <v>750</v>
      </c>
      <c r="C26" s="1">
        <v>-750</v>
      </c>
      <c r="D26" s="1">
        <v>180</v>
      </c>
      <c r="F26" s="1">
        <f t="shared" si="37"/>
        <v>100</v>
      </c>
      <c r="G26" s="1">
        <f t="shared" si="38"/>
        <v>100</v>
      </c>
      <c r="H26" s="4">
        <f t="shared" si="39"/>
        <v>1600</v>
      </c>
      <c r="I26" s="4">
        <f t="shared" si="40"/>
        <v>100</v>
      </c>
      <c r="J26">
        <v>100</v>
      </c>
      <c r="K26">
        <v>100</v>
      </c>
      <c r="L26">
        <f t="shared" si="41"/>
        <v>0</v>
      </c>
      <c r="N26" s="1">
        <f t="shared" si="42"/>
        <v>50</v>
      </c>
      <c r="O26" s="1">
        <f t="shared" si="42"/>
        <v>50</v>
      </c>
      <c r="P26" s="4">
        <f t="shared" si="43"/>
        <v>1550</v>
      </c>
      <c r="Q26" s="4">
        <f t="shared" si="43"/>
        <v>50</v>
      </c>
      <c r="R26" s="1">
        <f t="shared" si="44"/>
        <v>0</v>
      </c>
      <c r="S26" s="1">
        <f t="shared" si="45"/>
        <v>0</v>
      </c>
      <c r="T26" s="4">
        <f t="shared" si="46"/>
        <v>0</v>
      </c>
      <c r="U26" s="4">
        <f t="shared" si="47"/>
        <v>0</v>
      </c>
      <c r="W26">
        <f t="shared" ref="W26:W31" si="49">J26</f>
        <v>100</v>
      </c>
      <c r="X26">
        <f t="shared" ref="X26:X31" si="50">K26</f>
        <v>100</v>
      </c>
      <c r="Y26" s="2">
        <f t="shared" ref="Y26:Y31" si="51">N26+Y$6</f>
        <v>100</v>
      </c>
      <c r="Z26" s="2">
        <f t="shared" ref="Z26:Z31" si="52">O26+Z$6</f>
        <v>140</v>
      </c>
      <c r="AA26">
        <f t="shared" si="48"/>
        <v>0</v>
      </c>
      <c r="AB26">
        <f t="shared" ref="AB26:AB31" si="53">IF($L26=0,0,R26+Y$6)</f>
        <v>0</v>
      </c>
      <c r="AC26">
        <f t="shared" ref="AC26:AC31" si="54">IF($L26=0,0,S26+Z$6)</f>
        <v>0</v>
      </c>
      <c r="AG26" t="str">
        <f t="shared" si="19"/>
        <v>100</v>
      </c>
      <c r="AH26" t="str">
        <f t="shared" si="20"/>
        <v>100</v>
      </c>
      <c r="AI26" t="str">
        <f t="shared" si="21"/>
        <v>100</v>
      </c>
      <c r="AJ26" t="str">
        <f t="shared" si="22"/>
        <v>140</v>
      </c>
      <c r="AK26" t="str">
        <f t="shared" si="23"/>
        <v>0</v>
      </c>
      <c r="AL26" t="str">
        <f t="shared" si="24"/>
        <v>0</v>
      </c>
      <c r="AM26" t="str">
        <f t="shared" si="25"/>
        <v>0</v>
      </c>
      <c r="AO26" t="str">
        <f t="shared" si="26"/>
        <v>100</v>
      </c>
      <c r="AP26" t="str">
        <f t="shared" si="27"/>
        <v>100</v>
      </c>
      <c r="AQ26" t="str">
        <f t="shared" si="28"/>
        <v xml:space="preserve"> 100</v>
      </c>
      <c r="AR26" t="str">
        <f t="shared" si="29"/>
        <v>140</v>
      </c>
      <c r="AS26" t="str">
        <f t="shared" si="30"/>
        <v xml:space="preserve">    0</v>
      </c>
      <c r="AT26" t="str">
        <f t="shared" si="31"/>
        <v xml:space="preserve">   0</v>
      </c>
      <c r="AU26" t="str">
        <f t="shared" si="32"/>
        <v xml:space="preserve">  0</v>
      </c>
      <c r="AW26" t="str">
        <f t="shared" si="35"/>
        <v xml:space="preserve">            , &lt;&amp;key_physical_attrs  100 100  100 140     0    0   0&gt;</v>
      </c>
      <c r="BD26" s="1">
        <f t="shared" ref="BD26:BD31" si="55">F26</f>
        <v>100</v>
      </c>
      <c r="BE26" s="1">
        <f t="shared" ref="BE26:BE31" si="56">G26+G$6</f>
        <v>140</v>
      </c>
    </row>
    <row r="27" spans="1:57" x14ac:dyDescent="0.25">
      <c r="A27" s="1" t="s">
        <v>12</v>
      </c>
      <c r="B27" s="1">
        <v>1500</v>
      </c>
      <c r="C27" s="1">
        <v>-550</v>
      </c>
      <c r="D27" s="1">
        <v>180</v>
      </c>
      <c r="F27" s="1">
        <f t="shared" si="37"/>
        <v>200</v>
      </c>
      <c r="G27" s="1">
        <f t="shared" si="38"/>
        <v>74</v>
      </c>
      <c r="H27" s="4">
        <f t="shared" si="39"/>
        <v>1500</v>
      </c>
      <c r="I27" s="4">
        <f t="shared" si="40"/>
        <v>74</v>
      </c>
      <c r="J27">
        <v>100</v>
      </c>
      <c r="K27">
        <v>100</v>
      </c>
      <c r="L27">
        <f t="shared" si="41"/>
        <v>0</v>
      </c>
      <c r="N27" s="1">
        <f t="shared" si="42"/>
        <v>150</v>
      </c>
      <c r="O27" s="1">
        <f t="shared" si="42"/>
        <v>24</v>
      </c>
      <c r="P27" s="4">
        <f t="shared" si="43"/>
        <v>1450</v>
      </c>
      <c r="Q27" s="4">
        <f t="shared" si="43"/>
        <v>24</v>
      </c>
      <c r="R27" s="1">
        <f t="shared" si="44"/>
        <v>0</v>
      </c>
      <c r="S27" s="1">
        <f t="shared" si="45"/>
        <v>0</v>
      </c>
      <c r="T27" s="4">
        <f t="shared" si="46"/>
        <v>0</v>
      </c>
      <c r="U27" s="4">
        <f t="shared" si="47"/>
        <v>0</v>
      </c>
      <c r="W27">
        <f t="shared" si="49"/>
        <v>100</v>
      </c>
      <c r="X27">
        <f t="shared" si="50"/>
        <v>100</v>
      </c>
      <c r="Y27" s="2">
        <f t="shared" si="51"/>
        <v>200</v>
      </c>
      <c r="Z27" s="2">
        <f t="shared" si="52"/>
        <v>114</v>
      </c>
      <c r="AA27">
        <f t="shared" si="48"/>
        <v>0</v>
      </c>
      <c r="AB27">
        <f t="shared" si="53"/>
        <v>0</v>
      </c>
      <c r="AC27">
        <f t="shared" si="54"/>
        <v>0</v>
      </c>
      <c r="AG27" t="str">
        <f t="shared" si="19"/>
        <v>100</v>
      </c>
      <c r="AH27" t="str">
        <f t="shared" si="20"/>
        <v>100</v>
      </c>
      <c r="AI27" t="str">
        <f t="shared" si="21"/>
        <v>200</v>
      </c>
      <c r="AJ27" t="str">
        <f t="shared" si="22"/>
        <v>114</v>
      </c>
      <c r="AK27" t="str">
        <f t="shared" si="23"/>
        <v>0</v>
      </c>
      <c r="AL27" t="str">
        <f t="shared" si="24"/>
        <v>0</v>
      </c>
      <c r="AM27" t="str">
        <f t="shared" si="25"/>
        <v>0</v>
      </c>
      <c r="AO27" t="str">
        <f t="shared" si="26"/>
        <v>100</v>
      </c>
      <c r="AP27" t="str">
        <f t="shared" si="27"/>
        <v>100</v>
      </c>
      <c r="AQ27" t="str">
        <f t="shared" si="28"/>
        <v xml:space="preserve"> 200</v>
      </c>
      <c r="AR27" t="str">
        <f t="shared" si="29"/>
        <v>114</v>
      </c>
      <c r="AS27" t="str">
        <f t="shared" si="30"/>
        <v xml:space="preserve">    0</v>
      </c>
      <c r="AT27" t="str">
        <f t="shared" si="31"/>
        <v xml:space="preserve">   0</v>
      </c>
      <c r="AU27" t="str">
        <f t="shared" si="32"/>
        <v xml:space="preserve">  0</v>
      </c>
      <c r="AW27" t="str">
        <f t="shared" si="35"/>
        <v xml:space="preserve">            , &lt;&amp;key_physical_attrs  100 100  200 114     0    0   0&gt;</v>
      </c>
      <c r="BD27" s="1">
        <f t="shared" si="55"/>
        <v>200</v>
      </c>
      <c r="BE27" s="1">
        <f t="shared" si="56"/>
        <v>114</v>
      </c>
    </row>
    <row r="28" spans="1:57" x14ac:dyDescent="0.25">
      <c r="A28" s="1" t="s">
        <v>15</v>
      </c>
      <c r="B28" s="1">
        <v>2250</v>
      </c>
      <c r="C28" s="1">
        <v>-450</v>
      </c>
      <c r="D28" s="1">
        <v>180</v>
      </c>
      <c r="F28" s="1">
        <f t="shared" si="37"/>
        <v>300</v>
      </c>
      <c r="G28" s="1">
        <f t="shared" si="38"/>
        <v>60</v>
      </c>
      <c r="H28" s="4">
        <f t="shared" si="39"/>
        <v>1400</v>
      </c>
      <c r="I28" s="4">
        <f t="shared" si="40"/>
        <v>60</v>
      </c>
      <c r="J28">
        <v>100</v>
      </c>
      <c r="K28">
        <v>100</v>
      </c>
      <c r="L28">
        <f t="shared" si="41"/>
        <v>0</v>
      </c>
      <c r="N28" s="1">
        <f t="shared" si="42"/>
        <v>250</v>
      </c>
      <c r="O28" s="1">
        <f t="shared" si="42"/>
        <v>10</v>
      </c>
      <c r="P28" s="4">
        <f t="shared" si="43"/>
        <v>1350</v>
      </c>
      <c r="Q28" s="4">
        <f t="shared" si="43"/>
        <v>10</v>
      </c>
      <c r="R28" s="1">
        <f t="shared" si="44"/>
        <v>0</v>
      </c>
      <c r="S28" s="1">
        <f t="shared" si="45"/>
        <v>0</v>
      </c>
      <c r="T28" s="4">
        <f t="shared" si="46"/>
        <v>0</v>
      </c>
      <c r="U28" s="4">
        <f t="shared" si="47"/>
        <v>0</v>
      </c>
      <c r="W28">
        <f t="shared" si="49"/>
        <v>100</v>
      </c>
      <c r="X28">
        <f t="shared" si="50"/>
        <v>100</v>
      </c>
      <c r="Y28" s="2">
        <f t="shared" si="51"/>
        <v>300</v>
      </c>
      <c r="Z28" s="2">
        <f t="shared" si="52"/>
        <v>100</v>
      </c>
      <c r="AA28">
        <f t="shared" si="48"/>
        <v>0</v>
      </c>
      <c r="AB28">
        <f t="shared" si="53"/>
        <v>0</v>
      </c>
      <c r="AC28">
        <f t="shared" si="54"/>
        <v>0</v>
      </c>
      <c r="AG28" t="str">
        <f t="shared" si="19"/>
        <v>100</v>
      </c>
      <c r="AH28" t="str">
        <f t="shared" si="20"/>
        <v>100</v>
      </c>
      <c r="AI28" t="str">
        <f t="shared" si="21"/>
        <v>300</v>
      </c>
      <c r="AJ28" t="str">
        <f t="shared" si="22"/>
        <v>100</v>
      </c>
      <c r="AK28" t="str">
        <f t="shared" si="23"/>
        <v>0</v>
      </c>
      <c r="AL28" t="str">
        <f t="shared" si="24"/>
        <v>0</v>
      </c>
      <c r="AM28" t="str">
        <f t="shared" si="25"/>
        <v>0</v>
      </c>
      <c r="AO28" t="str">
        <f t="shared" si="26"/>
        <v>100</v>
      </c>
      <c r="AP28" t="str">
        <f t="shared" si="27"/>
        <v>100</v>
      </c>
      <c r="AQ28" t="str">
        <f t="shared" si="28"/>
        <v xml:space="preserve"> 300</v>
      </c>
      <c r="AR28" t="str">
        <f t="shared" si="29"/>
        <v>100</v>
      </c>
      <c r="AS28" t="str">
        <f t="shared" si="30"/>
        <v xml:space="preserve">    0</v>
      </c>
      <c r="AT28" t="str">
        <f t="shared" si="31"/>
        <v xml:space="preserve">   0</v>
      </c>
      <c r="AU28" t="str">
        <f t="shared" si="32"/>
        <v xml:space="preserve">  0</v>
      </c>
      <c r="AW28" t="str">
        <f t="shared" si="35"/>
        <v xml:space="preserve">            , &lt;&amp;key_physical_attrs  100 100  300 100     0    0   0&gt;</v>
      </c>
      <c r="BD28" s="1">
        <f t="shared" si="55"/>
        <v>300</v>
      </c>
      <c r="BE28" s="1">
        <f t="shared" si="56"/>
        <v>100</v>
      </c>
    </row>
    <row r="29" spans="1:57" x14ac:dyDescent="0.25">
      <c r="A29" s="1" t="s">
        <v>18</v>
      </c>
      <c r="B29" s="1">
        <v>3000</v>
      </c>
      <c r="C29" s="1">
        <v>-550</v>
      </c>
      <c r="D29" s="1">
        <v>180</v>
      </c>
      <c r="F29" s="1">
        <f t="shared" si="37"/>
        <v>400</v>
      </c>
      <c r="G29" s="1">
        <f t="shared" si="38"/>
        <v>74</v>
      </c>
      <c r="H29" s="4">
        <f t="shared" si="39"/>
        <v>1300</v>
      </c>
      <c r="I29" s="4">
        <f t="shared" si="40"/>
        <v>74</v>
      </c>
      <c r="J29">
        <v>100</v>
      </c>
      <c r="K29">
        <v>100</v>
      </c>
      <c r="L29">
        <f t="shared" si="41"/>
        <v>0</v>
      </c>
      <c r="N29" s="1">
        <f t="shared" si="42"/>
        <v>350</v>
      </c>
      <c r="O29" s="1">
        <f t="shared" si="42"/>
        <v>24</v>
      </c>
      <c r="P29" s="4">
        <f t="shared" si="43"/>
        <v>1250</v>
      </c>
      <c r="Q29" s="4">
        <f t="shared" si="43"/>
        <v>24</v>
      </c>
      <c r="R29" s="1">
        <f t="shared" si="44"/>
        <v>0</v>
      </c>
      <c r="S29" s="1">
        <f t="shared" si="45"/>
        <v>0</v>
      </c>
      <c r="T29" s="4">
        <f t="shared" si="46"/>
        <v>0</v>
      </c>
      <c r="U29" s="4">
        <f t="shared" si="47"/>
        <v>0</v>
      </c>
      <c r="W29">
        <f t="shared" si="49"/>
        <v>100</v>
      </c>
      <c r="X29">
        <f t="shared" si="50"/>
        <v>100</v>
      </c>
      <c r="Y29" s="2">
        <f t="shared" si="51"/>
        <v>400</v>
      </c>
      <c r="Z29" s="2">
        <f t="shared" si="52"/>
        <v>114</v>
      </c>
      <c r="AA29">
        <f t="shared" si="48"/>
        <v>0</v>
      </c>
      <c r="AB29">
        <f t="shared" si="53"/>
        <v>0</v>
      </c>
      <c r="AC29">
        <f t="shared" si="54"/>
        <v>0</v>
      </c>
      <c r="AG29" t="str">
        <f t="shared" si="19"/>
        <v>100</v>
      </c>
      <c r="AH29" t="str">
        <f t="shared" si="20"/>
        <v>100</v>
      </c>
      <c r="AI29" t="str">
        <f t="shared" si="21"/>
        <v>400</v>
      </c>
      <c r="AJ29" t="str">
        <f t="shared" si="22"/>
        <v>114</v>
      </c>
      <c r="AK29" t="str">
        <f t="shared" si="23"/>
        <v>0</v>
      </c>
      <c r="AL29" t="str">
        <f t="shared" si="24"/>
        <v>0</v>
      </c>
      <c r="AM29" t="str">
        <f t="shared" si="25"/>
        <v>0</v>
      </c>
      <c r="AO29" t="str">
        <f t="shared" si="26"/>
        <v>100</v>
      </c>
      <c r="AP29" t="str">
        <f t="shared" si="27"/>
        <v>100</v>
      </c>
      <c r="AQ29" t="str">
        <f t="shared" si="28"/>
        <v xml:space="preserve"> 400</v>
      </c>
      <c r="AR29" t="str">
        <f t="shared" si="29"/>
        <v>114</v>
      </c>
      <c r="AS29" t="str">
        <f t="shared" si="30"/>
        <v xml:space="preserve">    0</v>
      </c>
      <c r="AT29" t="str">
        <f t="shared" si="31"/>
        <v xml:space="preserve">   0</v>
      </c>
      <c r="AU29" t="str">
        <f t="shared" si="32"/>
        <v xml:space="preserve">  0</v>
      </c>
      <c r="AW29" t="str">
        <f t="shared" si="35"/>
        <v xml:space="preserve">            , &lt;&amp;key_physical_attrs  100 100  400 114     0    0   0&gt;</v>
      </c>
      <c r="BD29" s="1">
        <f t="shared" si="55"/>
        <v>400</v>
      </c>
      <c r="BE29" s="1">
        <f t="shared" si="56"/>
        <v>114</v>
      </c>
    </row>
    <row r="30" spans="1:57" x14ac:dyDescent="0.25">
      <c r="A30" s="1" t="s">
        <v>21</v>
      </c>
      <c r="B30" s="1">
        <v>3750</v>
      </c>
      <c r="C30" s="1">
        <v>-550</v>
      </c>
      <c r="D30" s="1">
        <v>180</v>
      </c>
      <c r="F30" s="1">
        <f t="shared" si="37"/>
        <v>500</v>
      </c>
      <c r="G30" s="1">
        <f t="shared" si="38"/>
        <v>74</v>
      </c>
      <c r="H30" s="4">
        <f t="shared" si="39"/>
        <v>1200</v>
      </c>
      <c r="I30" s="4">
        <f t="shared" si="40"/>
        <v>74</v>
      </c>
      <c r="J30">
        <v>100</v>
      </c>
      <c r="K30">
        <v>100</v>
      </c>
      <c r="L30">
        <f t="shared" si="41"/>
        <v>0</v>
      </c>
      <c r="N30" s="1">
        <f t="shared" si="42"/>
        <v>450</v>
      </c>
      <c r="O30" s="1">
        <f t="shared" si="42"/>
        <v>24</v>
      </c>
      <c r="P30" s="4">
        <f t="shared" si="43"/>
        <v>1150</v>
      </c>
      <c r="Q30" s="4">
        <f t="shared" si="43"/>
        <v>24</v>
      </c>
      <c r="R30" s="1">
        <f t="shared" si="44"/>
        <v>0</v>
      </c>
      <c r="S30" s="1">
        <f t="shared" si="45"/>
        <v>0</v>
      </c>
      <c r="T30" s="4">
        <f t="shared" si="46"/>
        <v>0</v>
      </c>
      <c r="U30" s="4">
        <f t="shared" si="47"/>
        <v>0</v>
      </c>
      <c r="W30">
        <f t="shared" si="49"/>
        <v>100</v>
      </c>
      <c r="X30">
        <f t="shared" si="50"/>
        <v>100</v>
      </c>
      <c r="Y30" s="2">
        <f t="shared" si="51"/>
        <v>500</v>
      </c>
      <c r="Z30" s="2">
        <f t="shared" si="52"/>
        <v>114</v>
      </c>
      <c r="AA30">
        <f t="shared" si="48"/>
        <v>0</v>
      </c>
      <c r="AB30">
        <f t="shared" si="53"/>
        <v>0</v>
      </c>
      <c r="AC30">
        <f t="shared" si="54"/>
        <v>0</v>
      </c>
      <c r="AG30" t="str">
        <f t="shared" si="19"/>
        <v>100</v>
      </c>
      <c r="AH30" t="str">
        <f t="shared" si="20"/>
        <v>100</v>
      </c>
      <c r="AI30" t="str">
        <f t="shared" si="21"/>
        <v>500</v>
      </c>
      <c r="AJ30" t="str">
        <f t="shared" si="22"/>
        <v>114</v>
      </c>
      <c r="AK30" t="str">
        <f t="shared" si="23"/>
        <v>0</v>
      </c>
      <c r="AL30" t="str">
        <f t="shared" si="24"/>
        <v>0</v>
      </c>
      <c r="AM30" t="str">
        <f t="shared" si="25"/>
        <v>0</v>
      </c>
      <c r="AO30" t="str">
        <f t="shared" si="26"/>
        <v>100</v>
      </c>
      <c r="AP30" t="str">
        <f t="shared" si="27"/>
        <v>100</v>
      </c>
      <c r="AQ30" t="str">
        <f t="shared" si="28"/>
        <v xml:space="preserve"> 500</v>
      </c>
      <c r="AR30" t="str">
        <f t="shared" si="29"/>
        <v>114</v>
      </c>
      <c r="AS30" t="str">
        <f t="shared" si="30"/>
        <v xml:space="preserve">    0</v>
      </c>
      <c r="AT30" t="str">
        <f t="shared" si="31"/>
        <v xml:space="preserve">   0</v>
      </c>
      <c r="AU30" t="str">
        <f t="shared" si="32"/>
        <v xml:space="preserve">  0</v>
      </c>
      <c r="AW30" t="str">
        <f t="shared" si="35"/>
        <v xml:space="preserve">            , &lt;&amp;key_physical_attrs  100 100  500 114     0    0   0&gt;</v>
      </c>
      <c r="BD30" s="1">
        <f t="shared" si="55"/>
        <v>500</v>
      </c>
      <c r="BE30" s="1">
        <f t="shared" si="56"/>
        <v>114</v>
      </c>
    </row>
    <row r="31" spans="1:57" x14ac:dyDescent="0.25">
      <c r="A31" s="1" t="s">
        <v>29</v>
      </c>
      <c r="B31" s="1">
        <v>4500</v>
      </c>
      <c r="C31" s="1">
        <v>-550</v>
      </c>
      <c r="D31" s="1">
        <v>180</v>
      </c>
      <c r="F31" s="1">
        <f t="shared" si="37"/>
        <v>600</v>
      </c>
      <c r="G31" s="1">
        <f t="shared" si="38"/>
        <v>74</v>
      </c>
      <c r="H31" s="4">
        <f t="shared" si="39"/>
        <v>1100</v>
      </c>
      <c r="I31" s="4">
        <f t="shared" si="40"/>
        <v>74</v>
      </c>
      <c r="J31">
        <v>100</v>
      </c>
      <c r="K31">
        <v>100</v>
      </c>
      <c r="L31">
        <f t="shared" si="41"/>
        <v>0</v>
      </c>
      <c r="N31" s="1">
        <f t="shared" si="42"/>
        <v>550</v>
      </c>
      <c r="O31" s="1">
        <f t="shared" si="42"/>
        <v>24</v>
      </c>
      <c r="P31" s="4">
        <f t="shared" si="43"/>
        <v>1050</v>
      </c>
      <c r="Q31" s="4">
        <f t="shared" si="43"/>
        <v>24</v>
      </c>
      <c r="R31" s="1">
        <f t="shared" si="44"/>
        <v>0</v>
      </c>
      <c r="S31" s="1">
        <f t="shared" si="45"/>
        <v>0</v>
      </c>
      <c r="T31" s="4">
        <f t="shared" si="46"/>
        <v>0</v>
      </c>
      <c r="U31" s="4">
        <f t="shared" si="47"/>
        <v>0</v>
      </c>
      <c r="W31">
        <f t="shared" si="49"/>
        <v>100</v>
      </c>
      <c r="X31">
        <f t="shared" si="50"/>
        <v>100</v>
      </c>
      <c r="Y31" s="2">
        <f t="shared" si="51"/>
        <v>600</v>
      </c>
      <c r="Z31" s="2">
        <f t="shared" si="52"/>
        <v>114</v>
      </c>
      <c r="AA31">
        <f t="shared" si="48"/>
        <v>0</v>
      </c>
      <c r="AB31">
        <f t="shared" si="53"/>
        <v>0</v>
      </c>
      <c r="AC31">
        <f t="shared" si="54"/>
        <v>0</v>
      </c>
      <c r="AG31" t="str">
        <f t="shared" si="19"/>
        <v>100</v>
      </c>
      <c r="AH31" t="str">
        <f t="shared" si="20"/>
        <v>100</v>
      </c>
      <c r="AI31" t="str">
        <f t="shared" si="21"/>
        <v>600</v>
      </c>
      <c r="AJ31" t="str">
        <f t="shared" si="22"/>
        <v>114</v>
      </c>
      <c r="AK31" t="str">
        <f t="shared" si="23"/>
        <v>0</v>
      </c>
      <c r="AL31" t="str">
        <f t="shared" si="24"/>
        <v>0</v>
      </c>
      <c r="AM31" t="str">
        <f t="shared" si="25"/>
        <v>0</v>
      </c>
      <c r="AO31" t="str">
        <f t="shared" si="26"/>
        <v>100</v>
      </c>
      <c r="AP31" t="str">
        <f t="shared" si="27"/>
        <v>100</v>
      </c>
      <c r="AQ31" t="str">
        <f t="shared" si="28"/>
        <v xml:space="preserve"> 600</v>
      </c>
      <c r="AR31" t="str">
        <f t="shared" si="29"/>
        <v>114</v>
      </c>
      <c r="AS31" t="str">
        <f t="shared" si="30"/>
        <v xml:space="preserve">    0</v>
      </c>
      <c r="AT31" t="str">
        <f t="shared" si="31"/>
        <v xml:space="preserve">   0</v>
      </c>
      <c r="AU31" t="str">
        <f t="shared" si="32"/>
        <v xml:space="preserve">  0</v>
      </c>
      <c r="AW31" t="str">
        <f t="shared" si="35"/>
        <v xml:space="preserve">            , &lt;&amp;key_physical_attrs  100 100  600 114     0    0   0&gt;</v>
      </c>
      <c r="BD31" s="1">
        <f t="shared" si="55"/>
        <v>600</v>
      </c>
      <c r="BE31" s="1">
        <f t="shared" si="56"/>
        <v>114</v>
      </c>
    </row>
    <row r="32" spans="1:57" x14ac:dyDescent="0.25">
      <c r="W32">
        <f>J31</f>
        <v>100</v>
      </c>
      <c r="X32">
        <f>K31</f>
        <v>100</v>
      </c>
      <c r="Y32" s="3">
        <f>P31+Y$6</f>
        <v>1100</v>
      </c>
      <c r="Z32" s="3">
        <f t="shared" ref="Z32" si="57">Q31+Z$6</f>
        <v>114</v>
      </c>
      <c r="AA32">
        <f>IF(L31=0,0,((-L31+360)*100))</f>
        <v>0</v>
      </c>
      <c r="AB32">
        <f>IF($L31=0,0,T31+Y$6)</f>
        <v>0</v>
      </c>
      <c r="AC32">
        <f>IF($L31=0,0,U31+Z$6)</f>
        <v>0</v>
      </c>
      <c r="AG32" t="str">
        <f t="shared" si="19"/>
        <v>100</v>
      </c>
      <c r="AH32" t="str">
        <f t="shared" si="20"/>
        <v>100</v>
      </c>
      <c r="AI32" t="str">
        <f t="shared" si="21"/>
        <v>1100</v>
      </c>
      <c r="AJ32" t="str">
        <f t="shared" si="22"/>
        <v>114</v>
      </c>
      <c r="AK32" t="str">
        <f t="shared" si="23"/>
        <v>0</v>
      </c>
      <c r="AL32" t="str">
        <f t="shared" si="24"/>
        <v>0</v>
      </c>
      <c r="AM32" t="str">
        <f t="shared" si="25"/>
        <v>0</v>
      </c>
      <c r="AO32" t="str">
        <f t="shared" si="26"/>
        <v>100</v>
      </c>
      <c r="AP32" t="str">
        <f t="shared" si="27"/>
        <v>100</v>
      </c>
      <c r="AQ32" t="str">
        <f t="shared" si="28"/>
        <v>1100</v>
      </c>
      <c r="AR32" t="str">
        <f t="shared" si="29"/>
        <v>114</v>
      </c>
      <c r="AS32" t="str">
        <f t="shared" si="30"/>
        <v xml:space="preserve">    0</v>
      </c>
      <c r="AT32" t="str">
        <f t="shared" si="31"/>
        <v xml:space="preserve">   0</v>
      </c>
      <c r="AU32" t="str">
        <f t="shared" si="32"/>
        <v xml:space="preserve">  0</v>
      </c>
      <c r="AW32" t="str">
        <f t="shared" si="35"/>
        <v xml:space="preserve">            , &lt;&amp;key_physical_attrs  100 100 1100 114     0    0   0&gt;</v>
      </c>
      <c r="BD32" s="4">
        <f>H31</f>
        <v>1100</v>
      </c>
      <c r="BE32" s="4">
        <f>I31+G$6</f>
        <v>114</v>
      </c>
    </row>
    <row r="33" spans="1:57" x14ac:dyDescent="0.25">
      <c r="W33">
        <f>J30</f>
        <v>100</v>
      </c>
      <c r="X33">
        <f>K30</f>
        <v>100</v>
      </c>
      <c r="Y33" s="3">
        <f>P30+Y$6</f>
        <v>1200</v>
      </c>
      <c r="Z33" s="3">
        <f>Q30+Z$6</f>
        <v>114</v>
      </c>
      <c r="AA33">
        <f>IF(L30=0,0,((-L30+360)*100))</f>
        <v>0</v>
      </c>
      <c r="AB33">
        <f>IF($L30=0,0,T30+Y$6)</f>
        <v>0</v>
      </c>
      <c r="AC33">
        <f>IF($L30=0,0,U30+Z$6)</f>
        <v>0</v>
      </c>
      <c r="AG33" t="str">
        <f t="shared" si="19"/>
        <v>100</v>
      </c>
      <c r="AH33" t="str">
        <f t="shared" si="20"/>
        <v>100</v>
      </c>
      <c r="AI33" t="str">
        <f t="shared" si="21"/>
        <v>1200</v>
      </c>
      <c r="AJ33" t="str">
        <f t="shared" si="22"/>
        <v>114</v>
      </c>
      <c r="AK33" t="str">
        <f t="shared" si="23"/>
        <v>0</v>
      </c>
      <c r="AL33" t="str">
        <f t="shared" si="24"/>
        <v>0</v>
      </c>
      <c r="AM33" t="str">
        <f t="shared" si="25"/>
        <v>0</v>
      </c>
      <c r="AO33" t="str">
        <f t="shared" si="26"/>
        <v>100</v>
      </c>
      <c r="AP33" t="str">
        <f t="shared" si="27"/>
        <v>100</v>
      </c>
      <c r="AQ33" t="str">
        <f t="shared" si="28"/>
        <v>1200</v>
      </c>
      <c r="AR33" t="str">
        <f t="shared" si="29"/>
        <v>114</v>
      </c>
      <c r="AS33" t="str">
        <f t="shared" si="30"/>
        <v xml:space="preserve">    0</v>
      </c>
      <c r="AT33" t="str">
        <f t="shared" si="31"/>
        <v xml:space="preserve">   0</v>
      </c>
      <c r="AU33" t="str">
        <f t="shared" si="32"/>
        <v xml:space="preserve">  0</v>
      </c>
      <c r="AW33" t="str">
        <f t="shared" si="35"/>
        <v xml:space="preserve">            , &lt;&amp;key_physical_attrs  100 100 1200 114     0    0   0&gt;</v>
      </c>
      <c r="BD33" s="4">
        <f>H30</f>
        <v>1200</v>
      </c>
      <c r="BE33" s="4">
        <f>I30+G$6</f>
        <v>114</v>
      </c>
    </row>
    <row r="34" spans="1:57" x14ac:dyDescent="0.25">
      <c r="W34">
        <f>J29</f>
        <v>100</v>
      </c>
      <c r="X34">
        <f>K29</f>
        <v>100</v>
      </c>
      <c r="Y34" s="3">
        <f>P29+Y$6</f>
        <v>1300</v>
      </c>
      <c r="Z34" s="3">
        <f>Q29+Z$6</f>
        <v>114</v>
      </c>
      <c r="AA34">
        <f>IF(L29=0,0,((-L29+360)*100))</f>
        <v>0</v>
      </c>
      <c r="AB34">
        <f>IF($L29=0,0,T29+Y$6)</f>
        <v>0</v>
      </c>
      <c r="AC34">
        <f>IF($L29=0,0,U29+Z$6)</f>
        <v>0</v>
      </c>
      <c r="AG34" t="str">
        <f t="shared" si="19"/>
        <v>100</v>
      </c>
      <c r="AH34" t="str">
        <f t="shared" si="20"/>
        <v>100</v>
      </c>
      <c r="AI34" t="str">
        <f t="shared" si="21"/>
        <v>1300</v>
      </c>
      <c r="AJ34" t="str">
        <f t="shared" si="22"/>
        <v>114</v>
      </c>
      <c r="AK34" t="str">
        <f t="shared" si="23"/>
        <v>0</v>
      </c>
      <c r="AL34" t="str">
        <f t="shared" si="24"/>
        <v>0</v>
      </c>
      <c r="AM34" t="str">
        <f t="shared" si="25"/>
        <v>0</v>
      </c>
      <c r="AO34" t="str">
        <f t="shared" si="26"/>
        <v>100</v>
      </c>
      <c r="AP34" t="str">
        <f t="shared" si="27"/>
        <v>100</v>
      </c>
      <c r="AQ34" t="str">
        <f t="shared" si="28"/>
        <v>1300</v>
      </c>
      <c r="AR34" t="str">
        <f t="shared" si="29"/>
        <v>114</v>
      </c>
      <c r="AS34" t="str">
        <f t="shared" si="30"/>
        <v xml:space="preserve">    0</v>
      </c>
      <c r="AT34" t="str">
        <f t="shared" si="31"/>
        <v xml:space="preserve">   0</v>
      </c>
      <c r="AU34" t="str">
        <f t="shared" si="32"/>
        <v xml:space="preserve">  0</v>
      </c>
      <c r="AW34" t="str">
        <f t="shared" si="35"/>
        <v xml:space="preserve">            , &lt;&amp;key_physical_attrs  100 100 1300 114     0    0   0&gt;</v>
      </c>
      <c r="BD34" s="4">
        <f>H29</f>
        <v>1300</v>
      </c>
      <c r="BE34" s="4">
        <f>I29+G$6</f>
        <v>114</v>
      </c>
    </row>
    <row r="35" spans="1:57" x14ac:dyDescent="0.25">
      <c r="W35">
        <f>J28</f>
        <v>100</v>
      </c>
      <c r="X35">
        <f>K28</f>
        <v>100</v>
      </c>
      <c r="Y35" s="3">
        <f>P28+Y$6</f>
        <v>1400</v>
      </c>
      <c r="Z35" s="3">
        <f>Q28+Z$6</f>
        <v>100</v>
      </c>
      <c r="AA35">
        <f>IF(L28=0,0,((-L28+360)*100))</f>
        <v>0</v>
      </c>
      <c r="AB35">
        <f>IF($L28=0,0,T28+Y$6)</f>
        <v>0</v>
      </c>
      <c r="AC35">
        <f>IF($L28=0,0,U28+Z$6)</f>
        <v>0</v>
      </c>
      <c r="AG35" t="str">
        <f t="shared" si="19"/>
        <v>100</v>
      </c>
      <c r="AH35" t="str">
        <f t="shared" si="20"/>
        <v>100</v>
      </c>
      <c r="AI35" t="str">
        <f t="shared" si="21"/>
        <v>1400</v>
      </c>
      <c r="AJ35" t="str">
        <f t="shared" si="22"/>
        <v>100</v>
      </c>
      <c r="AK35" t="str">
        <f t="shared" si="23"/>
        <v>0</v>
      </c>
      <c r="AL35" t="str">
        <f t="shared" si="24"/>
        <v>0</v>
      </c>
      <c r="AM35" t="str">
        <f t="shared" si="25"/>
        <v>0</v>
      </c>
      <c r="AO35" t="str">
        <f t="shared" si="26"/>
        <v>100</v>
      </c>
      <c r="AP35" t="str">
        <f t="shared" si="27"/>
        <v>100</v>
      </c>
      <c r="AQ35" t="str">
        <f t="shared" si="28"/>
        <v>1400</v>
      </c>
      <c r="AR35" t="str">
        <f t="shared" si="29"/>
        <v>100</v>
      </c>
      <c r="AS35" t="str">
        <f t="shared" si="30"/>
        <v xml:space="preserve">    0</v>
      </c>
      <c r="AT35" t="str">
        <f t="shared" si="31"/>
        <v xml:space="preserve">   0</v>
      </c>
      <c r="AU35" t="str">
        <f t="shared" si="32"/>
        <v xml:space="preserve">  0</v>
      </c>
      <c r="AW35" t="str">
        <f t="shared" si="35"/>
        <v xml:space="preserve">            , &lt;&amp;key_physical_attrs  100 100 1400 100     0    0   0&gt;</v>
      </c>
      <c r="BD35" s="4">
        <f>H28</f>
        <v>1400</v>
      </c>
      <c r="BE35" s="4">
        <f>I28+G$6</f>
        <v>100</v>
      </c>
    </row>
    <row r="36" spans="1:57" x14ac:dyDescent="0.25">
      <c r="W36">
        <f>J27</f>
        <v>100</v>
      </c>
      <c r="X36">
        <f>K27</f>
        <v>100</v>
      </c>
      <c r="Y36" s="3">
        <f>P27+Y$6</f>
        <v>1500</v>
      </c>
      <c r="Z36" s="3">
        <f>Q27+Z$6</f>
        <v>114</v>
      </c>
      <c r="AA36">
        <f>IF(L27=0,0,((-L27+360)*100))</f>
        <v>0</v>
      </c>
      <c r="AB36">
        <f>IF($L27=0,0,T27+Y$6)</f>
        <v>0</v>
      </c>
      <c r="AC36">
        <f>IF($L27=0,0,U27+Z$6)</f>
        <v>0</v>
      </c>
      <c r="AG36" t="str">
        <f t="shared" si="19"/>
        <v>100</v>
      </c>
      <c r="AH36" t="str">
        <f t="shared" si="20"/>
        <v>100</v>
      </c>
      <c r="AI36" t="str">
        <f t="shared" si="21"/>
        <v>1500</v>
      </c>
      <c r="AJ36" t="str">
        <f t="shared" si="22"/>
        <v>114</v>
      </c>
      <c r="AK36" t="str">
        <f t="shared" si="23"/>
        <v>0</v>
      </c>
      <c r="AL36" t="str">
        <f t="shared" si="24"/>
        <v>0</v>
      </c>
      <c r="AM36" t="str">
        <f t="shared" si="25"/>
        <v>0</v>
      </c>
      <c r="AO36" t="str">
        <f t="shared" si="26"/>
        <v>100</v>
      </c>
      <c r="AP36" t="str">
        <f t="shared" si="27"/>
        <v>100</v>
      </c>
      <c r="AQ36" t="str">
        <f t="shared" si="28"/>
        <v>1500</v>
      </c>
      <c r="AR36" t="str">
        <f t="shared" si="29"/>
        <v>114</v>
      </c>
      <c r="AS36" t="str">
        <f t="shared" si="30"/>
        <v xml:space="preserve">    0</v>
      </c>
      <c r="AT36" t="str">
        <f t="shared" si="31"/>
        <v xml:space="preserve">   0</v>
      </c>
      <c r="AU36" t="str">
        <f t="shared" si="32"/>
        <v xml:space="preserve">  0</v>
      </c>
      <c r="AW36" t="str">
        <f t="shared" si="35"/>
        <v xml:space="preserve">            , &lt;&amp;key_physical_attrs  100 100 1500 114     0    0   0&gt;</v>
      </c>
      <c r="BD36" s="4">
        <f>H27</f>
        <v>1500</v>
      </c>
      <c r="BE36" s="4">
        <f>I27+G$6</f>
        <v>114</v>
      </c>
    </row>
    <row r="37" spans="1:57" x14ac:dyDescent="0.25">
      <c r="W37">
        <f>J26</f>
        <v>100</v>
      </c>
      <c r="X37">
        <f>K26</f>
        <v>100</v>
      </c>
      <c r="Y37" s="3">
        <f>P26+Y$6</f>
        <v>1600</v>
      </c>
      <c r="Z37" s="3">
        <f>Q26+Z$6</f>
        <v>140</v>
      </c>
      <c r="AA37">
        <f>IF(L26=0,0,((-L26+360)*100))</f>
        <v>0</v>
      </c>
      <c r="AB37">
        <f>IF($L26=0,0,T26+Y$6)</f>
        <v>0</v>
      </c>
      <c r="AC37">
        <f>IF($L26=0,0,U26+Z$6)</f>
        <v>0</v>
      </c>
      <c r="AG37" t="str">
        <f t="shared" si="19"/>
        <v>100</v>
      </c>
      <c r="AH37" t="str">
        <f t="shared" si="20"/>
        <v>100</v>
      </c>
      <c r="AI37" t="str">
        <f t="shared" si="21"/>
        <v>1600</v>
      </c>
      <c r="AJ37" t="str">
        <f t="shared" si="22"/>
        <v>140</v>
      </c>
      <c r="AK37" t="str">
        <f t="shared" si="23"/>
        <v>0</v>
      </c>
      <c r="AL37" t="str">
        <f t="shared" si="24"/>
        <v>0</v>
      </c>
      <c r="AM37" t="str">
        <f t="shared" si="25"/>
        <v>0</v>
      </c>
      <c r="AO37" t="str">
        <f t="shared" si="26"/>
        <v>100</v>
      </c>
      <c r="AP37" t="str">
        <f t="shared" si="27"/>
        <v>100</v>
      </c>
      <c r="AQ37" t="str">
        <f t="shared" si="28"/>
        <v>1600</v>
      </c>
      <c r="AR37" t="str">
        <f t="shared" si="29"/>
        <v>140</v>
      </c>
      <c r="AS37" t="str">
        <f t="shared" si="30"/>
        <v xml:space="preserve">    0</v>
      </c>
      <c r="AT37" t="str">
        <f t="shared" si="31"/>
        <v xml:space="preserve">   0</v>
      </c>
      <c r="AU37" t="str">
        <f t="shared" si="32"/>
        <v xml:space="preserve">  0</v>
      </c>
      <c r="AW37" t="str">
        <f t="shared" si="35"/>
        <v xml:space="preserve">            , &lt;&amp;key_physical_attrs  100 100 1600 140     0    0   0&gt;</v>
      </c>
      <c r="BD37" s="4">
        <f>H26</f>
        <v>1600</v>
      </c>
      <c r="BE37" s="4">
        <f>I26+G$6</f>
        <v>140</v>
      </c>
    </row>
    <row r="38" spans="1:57" x14ac:dyDescent="0.25">
      <c r="W38">
        <f>J25</f>
        <v>100</v>
      </c>
      <c r="X38">
        <f>K25</f>
        <v>100</v>
      </c>
      <c r="Y38" s="3">
        <f>P25+Y$6</f>
        <v>1700</v>
      </c>
      <c r="Z38" s="3">
        <f>Q25+Z$6</f>
        <v>140</v>
      </c>
      <c r="AA38">
        <f>IF(L25=0,0,((-L25+360)*100))</f>
        <v>0</v>
      </c>
      <c r="AB38">
        <f>IF($L25=0,0,T25+Y$6)</f>
        <v>0</v>
      </c>
      <c r="AC38">
        <f>IF($L25=0,0,U25+Z$6)</f>
        <v>0</v>
      </c>
      <c r="AG38" t="str">
        <f t="shared" si="19"/>
        <v>100</v>
      </c>
      <c r="AH38" t="str">
        <f t="shared" si="20"/>
        <v>100</v>
      </c>
      <c r="AI38" t="str">
        <f t="shared" si="21"/>
        <v>1700</v>
      </c>
      <c r="AJ38" t="str">
        <f t="shared" si="22"/>
        <v>140</v>
      </c>
      <c r="AK38" t="str">
        <f t="shared" si="23"/>
        <v>0</v>
      </c>
      <c r="AL38" t="str">
        <f t="shared" si="24"/>
        <v>0</v>
      </c>
      <c r="AM38" t="str">
        <f t="shared" si="25"/>
        <v>0</v>
      </c>
      <c r="AO38" t="str">
        <f t="shared" si="26"/>
        <v>100</v>
      </c>
      <c r="AP38" t="str">
        <f t="shared" si="27"/>
        <v>100</v>
      </c>
      <c r="AQ38" t="str">
        <f t="shared" si="28"/>
        <v>1700</v>
      </c>
      <c r="AR38" t="str">
        <f t="shared" si="29"/>
        <v>140</v>
      </c>
      <c r="AS38" t="str">
        <f t="shared" si="30"/>
        <v xml:space="preserve">    0</v>
      </c>
      <c r="AT38" t="str">
        <f t="shared" si="31"/>
        <v xml:space="preserve">   0</v>
      </c>
      <c r="AU38" t="str">
        <f t="shared" si="32"/>
        <v xml:space="preserve">  0</v>
      </c>
      <c r="AW38" t="str">
        <f t="shared" si="35"/>
        <v xml:space="preserve">            , &lt;&amp;key_physical_attrs  100 100 1700 140     0    0   0&gt;</v>
      </c>
      <c r="BD38" s="4">
        <f>H25</f>
        <v>1700</v>
      </c>
      <c r="BE38" s="4">
        <f>I25+G$6</f>
        <v>140</v>
      </c>
    </row>
    <row r="39" spans="1:57" x14ac:dyDescent="0.25">
      <c r="A39" s="2" t="s">
        <v>7</v>
      </c>
      <c r="B39" s="2">
        <v>0</v>
      </c>
      <c r="C39" s="2">
        <v>-1500</v>
      </c>
      <c r="D39" s="2">
        <v>180</v>
      </c>
      <c r="F39" s="2">
        <f t="shared" ref="F39:F45" si="58">INT((B39/750)*100)</f>
        <v>0</v>
      </c>
      <c r="G39" s="2">
        <f t="shared" ref="G39:G45" si="59">INT((C39/750)*100)*-1</f>
        <v>200</v>
      </c>
      <c r="H39" s="3">
        <f t="shared" ref="H39:H45" si="60">INT((($I$9+($I$9-B39))/750)*100)</f>
        <v>1700</v>
      </c>
      <c r="I39" s="3">
        <f t="shared" ref="I39:I45" si="61">INT((C39/750)*100)*-1</f>
        <v>200</v>
      </c>
      <c r="J39">
        <v>100</v>
      </c>
      <c r="K39">
        <v>100</v>
      </c>
      <c r="L39">
        <f t="shared" ref="L39:L45" si="62">(180-D39)*1000</f>
        <v>0</v>
      </c>
      <c r="N39" s="2">
        <f t="shared" ref="N39:O45" si="63">INT(F39-(J39/2))</f>
        <v>-50</v>
      </c>
      <c r="O39" s="2">
        <f t="shared" si="63"/>
        <v>150</v>
      </c>
      <c r="P39" s="3">
        <f t="shared" ref="P39:Q45" si="64">INT(H39-(J39/2))</f>
        <v>1650</v>
      </c>
      <c r="Q39" s="3">
        <f t="shared" si="64"/>
        <v>150</v>
      </c>
      <c r="R39" s="2">
        <f t="shared" ref="R39:R45" si="65">IF($L39=0,0,F39)</f>
        <v>0</v>
      </c>
      <c r="S39" s="2">
        <f t="shared" ref="S39:S45" si="66">IF($L39=0,0,G39)</f>
        <v>0</v>
      </c>
      <c r="T39" s="3">
        <f t="shared" ref="T39:T45" si="67">IF($L39=0,0,H39)</f>
        <v>0</v>
      </c>
      <c r="U39" s="3">
        <f t="shared" ref="U39:U45" si="68">IF($L39=0,0,I39)</f>
        <v>0</v>
      </c>
      <c r="W39">
        <f>J39</f>
        <v>100</v>
      </c>
      <c r="X39">
        <f>K39</f>
        <v>100</v>
      </c>
      <c r="Y39" s="2">
        <f>N39+Y$6</f>
        <v>0</v>
      </c>
      <c r="Z39" s="2">
        <f>O39+Z$6</f>
        <v>240</v>
      </c>
      <c r="AA39">
        <f t="shared" ref="AA39:AA45" si="69">L39*100</f>
        <v>0</v>
      </c>
      <c r="AB39">
        <f>IF($L39=0,0,R39+Y$6)</f>
        <v>0</v>
      </c>
      <c r="AC39">
        <f>IF($L39=0,0,S39+Z$6)</f>
        <v>0</v>
      </c>
      <c r="AG39" t="str">
        <f t="shared" si="19"/>
        <v>100</v>
      </c>
      <c r="AH39" t="str">
        <f t="shared" si="20"/>
        <v>100</v>
      </c>
      <c r="AI39" t="str">
        <f t="shared" si="21"/>
        <v>0</v>
      </c>
      <c r="AJ39" t="str">
        <f t="shared" si="22"/>
        <v>240</v>
      </c>
      <c r="AK39" t="str">
        <f t="shared" si="23"/>
        <v>0</v>
      </c>
      <c r="AL39" t="str">
        <f t="shared" si="24"/>
        <v>0</v>
      </c>
      <c r="AM39" t="str">
        <f t="shared" si="25"/>
        <v>0</v>
      </c>
      <c r="AO39" t="str">
        <f t="shared" si="26"/>
        <v>100</v>
      </c>
      <c r="AP39" t="str">
        <f t="shared" si="27"/>
        <v>100</v>
      </c>
      <c r="AQ39" t="str">
        <f t="shared" si="28"/>
        <v xml:space="preserve">   0</v>
      </c>
      <c r="AR39" t="str">
        <f t="shared" si="29"/>
        <v>240</v>
      </c>
      <c r="AS39" t="str">
        <f t="shared" si="30"/>
        <v xml:space="preserve">    0</v>
      </c>
      <c r="AT39" t="str">
        <f t="shared" si="31"/>
        <v xml:space="preserve">   0</v>
      </c>
      <c r="AU39" t="str">
        <f t="shared" si="32"/>
        <v xml:space="preserve">  0</v>
      </c>
      <c r="AW39" t="str">
        <f t="shared" si="35"/>
        <v xml:space="preserve">            , &lt;&amp;key_physical_attrs  100 100    0 240     0    0   0&gt;</v>
      </c>
      <c r="BD39" s="2">
        <f>F39</f>
        <v>0</v>
      </c>
      <c r="BE39" s="2">
        <f>G39+G$6</f>
        <v>240</v>
      </c>
    </row>
    <row r="40" spans="1:57" x14ac:dyDescent="0.25">
      <c r="A40" s="2" t="s">
        <v>10</v>
      </c>
      <c r="B40" s="2">
        <v>750</v>
      </c>
      <c r="C40" s="2">
        <v>-1500</v>
      </c>
      <c r="D40" s="2">
        <v>180</v>
      </c>
      <c r="F40" s="2">
        <f t="shared" si="58"/>
        <v>100</v>
      </c>
      <c r="G40" s="2">
        <f t="shared" si="59"/>
        <v>200</v>
      </c>
      <c r="H40" s="3">
        <f t="shared" si="60"/>
        <v>1600</v>
      </c>
      <c r="I40" s="3">
        <f t="shared" si="61"/>
        <v>200</v>
      </c>
      <c r="J40">
        <v>100</v>
      </c>
      <c r="K40">
        <v>100</v>
      </c>
      <c r="L40">
        <f t="shared" si="62"/>
        <v>0</v>
      </c>
      <c r="N40" s="2">
        <f t="shared" si="63"/>
        <v>50</v>
      </c>
      <c r="O40" s="2">
        <f t="shared" si="63"/>
        <v>150</v>
      </c>
      <c r="P40" s="3">
        <f t="shared" si="64"/>
        <v>1550</v>
      </c>
      <c r="Q40" s="3">
        <f t="shared" si="64"/>
        <v>150</v>
      </c>
      <c r="R40" s="2">
        <f t="shared" si="65"/>
        <v>0</v>
      </c>
      <c r="S40" s="2">
        <f t="shared" si="66"/>
        <v>0</v>
      </c>
      <c r="T40" s="3">
        <f t="shared" si="67"/>
        <v>0</v>
      </c>
      <c r="U40" s="3">
        <f t="shared" si="68"/>
        <v>0</v>
      </c>
      <c r="W40">
        <f t="shared" ref="W40:W45" si="70">J40</f>
        <v>100</v>
      </c>
      <c r="X40">
        <f t="shared" ref="X40:X45" si="71">K40</f>
        <v>100</v>
      </c>
      <c r="Y40" s="2">
        <f t="shared" ref="Y40:Y45" si="72">N40+Y$6</f>
        <v>100</v>
      </c>
      <c r="Z40" s="2">
        <f t="shared" ref="Z40:Z45" si="73">O40+Z$6</f>
        <v>240</v>
      </c>
      <c r="AA40">
        <f t="shared" si="69"/>
        <v>0</v>
      </c>
      <c r="AB40">
        <f t="shared" ref="AB40:AB45" si="74">IF($L40=0,0,R40+Y$6)</f>
        <v>0</v>
      </c>
      <c r="AC40">
        <f t="shared" ref="AC40:AC45" si="75">IF($L40=0,0,S40+Z$6)</f>
        <v>0</v>
      </c>
      <c r="AG40" t="str">
        <f t="shared" si="19"/>
        <v>100</v>
      </c>
      <c r="AH40" t="str">
        <f t="shared" si="20"/>
        <v>100</v>
      </c>
      <c r="AI40" t="str">
        <f t="shared" si="21"/>
        <v>100</v>
      </c>
      <c r="AJ40" t="str">
        <f t="shared" si="22"/>
        <v>240</v>
      </c>
      <c r="AK40" t="str">
        <f t="shared" si="23"/>
        <v>0</v>
      </c>
      <c r="AL40" t="str">
        <f t="shared" si="24"/>
        <v>0</v>
      </c>
      <c r="AM40" t="str">
        <f t="shared" si="25"/>
        <v>0</v>
      </c>
      <c r="AO40" t="str">
        <f t="shared" si="26"/>
        <v>100</v>
      </c>
      <c r="AP40" t="str">
        <f t="shared" si="27"/>
        <v>100</v>
      </c>
      <c r="AQ40" t="str">
        <f t="shared" si="28"/>
        <v xml:space="preserve"> 100</v>
      </c>
      <c r="AR40" t="str">
        <f t="shared" si="29"/>
        <v>240</v>
      </c>
      <c r="AS40" t="str">
        <f t="shared" si="30"/>
        <v xml:space="preserve">    0</v>
      </c>
      <c r="AT40" t="str">
        <f t="shared" si="31"/>
        <v xml:space="preserve">   0</v>
      </c>
      <c r="AU40" t="str">
        <f t="shared" si="32"/>
        <v xml:space="preserve">  0</v>
      </c>
      <c r="AW40" t="str">
        <f t="shared" si="35"/>
        <v xml:space="preserve">            , &lt;&amp;key_physical_attrs  100 100  100 240     0    0   0&gt;</v>
      </c>
      <c r="BD40" s="2">
        <f t="shared" ref="BD40:BD45" si="76">F40</f>
        <v>100</v>
      </c>
      <c r="BE40" s="2">
        <f t="shared" ref="BE40:BE45" si="77">G40+G$6</f>
        <v>240</v>
      </c>
    </row>
    <row r="41" spans="1:57" x14ac:dyDescent="0.25">
      <c r="A41" s="2" t="s">
        <v>13</v>
      </c>
      <c r="B41" s="2">
        <v>1500</v>
      </c>
      <c r="C41" s="2">
        <v>-1300</v>
      </c>
      <c r="D41" s="2">
        <v>180</v>
      </c>
      <c r="F41" s="2">
        <f t="shared" si="58"/>
        <v>200</v>
      </c>
      <c r="G41" s="2">
        <f t="shared" si="59"/>
        <v>174</v>
      </c>
      <c r="H41" s="3">
        <f t="shared" si="60"/>
        <v>1500</v>
      </c>
      <c r="I41" s="3">
        <f t="shared" si="61"/>
        <v>174</v>
      </c>
      <c r="J41">
        <v>100</v>
      </c>
      <c r="K41">
        <v>100</v>
      </c>
      <c r="L41">
        <f t="shared" si="62"/>
        <v>0</v>
      </c>
      <c r="N41" s="2">
        <f t="shared" si="63"/>
        <v>150</v>
      </c>
      <c r="O41" s="2">
        <f t="shared" si="63"/>
        <v>124</v>
      </c>
      <c r="P41" s="3">
        <f t="shared" si="64"/>
        <v>1450</v>
      </c>
      <c r="Q41" s="3">
        <f t="shared" si="64"/>
        <v>124</v>
      </c>
      <c r="R41" s="2">
        <f t="shared" si="65"/>
        <v>0</v>
      </c>
      <c r="S41" s="2">
        <f t="shared" si="66"/>
        <v>0</v>
      </c>
      <c r="T41" s="3">
        <f t="shared" si="67"/>
        <v>0</v>
      </c>
      <c r="U41" s="3">
        <f t="shared" si="68"/>
        <v>0</v>
      </c>
      <c r="W41">
        <f t="shared" si="70"/>
        <v>100</v>
      </c>
      <c r="X41">
        <f t="shared" si="71"/>
        <v>100</v>
      </c>
      <c r="Y41" s="2">
        <f t="shared" si="72"/>
        <v>200</v>
      </c>
      <c r="Z41" s="2">
        <f t="shared" si="73"/>
        <v>214</v>
      </c>
      <c r="AA41">
        <f t="shared" si="69"/>
        <v>0</v>
      </c>
      <c r="AB41">
        <f t="shared" si="74"/>
        <v>0</v>
      </c>
      <c r="AC41">
        <f t="shared" si="75"/>
        <v>0</v>
      </c>
      <c r="AG41" t="str">
        <f t="shared" si="19"/>
        <v>100</v>
      </c>
      <c r="AH41" t="str">
        <f t="shared" si="20"/>
        <v>100</v>
      </c>
      <c r="AI41" t="str">
        <f t="shared" si="21"/>
        <v>200</v>
      </c>
      <c r="AJ41" t="str">
        <f t="shared" si="22"/>
        <v>214</v>
      </c>
      <c r="AK41" t="str">
        <f t="shared" si="23"/>
        <v>0</v>
      </c>
      <c r="AL41" t="str">
        <f t="shared" si="24"/>
        <v>0</v>
      </c>
      <c r="AM41" t="str">
        <f t="shared" si="25"/>
        <v>0</v>
      </c>
      <c r="AO41" t="str">
        <f t="shared" si="26"/>
        <v>100</v>
      </c>
      <c r="AP41" t="str">
        <f t="shared" si="27"/>
        <v>100</v>
      </c>
      <c r="AQ41" t="str">
        <f t="shared" si="28"/>
        <v xml:space="preserve"> 200</v>
      </c>
      <c r="AR41" t="str">
        <f t="shared" si="29"/>
        <v>214</v>
      </c>
      <c r="AS41" t="str">
        <f t="shared" si="30"/>
        <v xml:space="preserve">    0</v>
      </c>
      <c r="AT41" t="str">
        <f t="shared" si="31"/>
        <v xml:space="preserve">   0</v>
      </c>
      <c r="AU41" t="str">
        <f t="shared" si="32"/>
        <v xml:space="preserve">  0</v>
      </c>
      <c r="AW41" t="str">
        <f t="shared" si="35"/>
        <v xml:space="preserve">            , &lt;&amp;key_physical_attrs  100 100  200 214     0    0   0&gt;</v>
      </c>
      <c r="BD41" s="2">
        <f t="shared" si="76"/>
        <v>200</v>
      </c>
      <c r="BE41" s="2">
        <f t="shared" si="77"/>
        <v>214</v>
      </c>
    </row>
    <row r="42" spans="1:57" x14ac:dyDescent="0.25">
      <c r="A42" s="2" t="s">
        <v>16</v>
      </c>
      <c r="B42" s="2">
        <v>2250</v>
      </c>
      <c r="C42" s="2">
        <v>-1200</v>
      </c>
      <c r="D42" s="2">
        <v>180</v>
      </c>
      <c r="F42" s="2">
        <f t="shared" si="58"/>
        <v>300</v>
      </c>
      <c r="G42" s="2">
        <f t="shared" si="59"/>
        <v>160</v>
      </c>
      <c r="H42" s="3">
        <f t="shared" si="60"/>
        <v>1400</v>
      </c>
      <c r="I42" s="3">
        <f t="shared" si="61"/>
        <v>160</v>
      </c>
      <c r="J42">
        <v>100</v>
      </c>
      <c r="K42">
        <v>100</v>
      </c>
      <c r="L42">
        <f t="shared" si="62"/>
        <v>0</v>
      </c>
      <c r="N42" s="2">
        <f t="shared" si="63"/>
        <v>250</v>
      </c>
      <c r="O42" s="2">
        <f t="shared" si="63"/>
        <v>110</v>
      </c>
      <c r="P42" s="3">
        <f t="shared" si="64"/>
        <v>1350</v>
      </c>
      <c r="Q42" s="3">
        <f t="shared" si="64"/>
        <v>110</v>
      </c>
      <c r="R42" s="2">
        <f t="shared" si="65"/>
        <v>0</v>
      </c>
      <c r="S42" s="2">
        <f t="shared" si="66"/>
        <v>0</v>
      </c>
      <c r="T42" s="3">
        <f t="shared" si="67"/>
        <v>0</v>
      </c>
      <c r="U42" s="3">
        <f t="shared" si="68"/>
        <v>0</v>
      </c>
      <c r="W42">
        <f t="shared" si="70"/>
        <v>100</v>
      </c>
      <c r="X42">
        <f t="shared" si="71"/>
        <v>100</v>
      </c>
      <c r="Y42" s="2">
        <f t="shared" si="72"/>
        <v>300</v>
      </c>
      <c r="Z42" s="2">
        <f t="shared" si="73"/>
        <v>200</v>
      </c>
      <c r="AA42">
        <f t="shared" si="69"/>
        <v>0</v>
      </c>
      <c r="AB42">
        <f t="shared" si="74"/>
        <v>0</v>
      </c>
      <c r="AC42">
        <f t="shared" si="75"/>
        <v>0</v>
      </c>
      <c r="AG42" t="str">
        <f t="shared" si="19"/>
        <v>100</v>
      </c>
      <c r="AH42" t="str">
        <f t="shared" si="20"/>
        <v>100</v>
      </c>
      <c r="AI42" t="str">
        <f t="shared" si="21"/>
        <v>300</v>
      </c>
      <c r="AJ42" t="str">
        <f t="shared" si="22"/>
        <v>200</v>
      </c>
      <c r="AK42" t="str">
        <f t="shared" si="23"/>
        <v>0</v>
      </c>
      <c r="AL42" t="str">
        <f t="shared" si="24"/>
        <v>0</v>
      </c>
      <c r="AM42" t="str">
        <f t="shared" si="25"/>
        <v>0</v>
      </c>
      <c r="AO42" t="str">
        <f t="shared" si="26"/>
        <v>100</v>
      </c>
      <c r="AP42" t="str">
        <f t="shared" si="27"/>
        <v>100</v>
      </c>
      <c r="AQ42" t="str">
        <f t="shared" si="28"/>
        <v xml:space="preserve"> 300</v>
      </c>
      <c r="AR42" t="str">
        <f t="shared" si="29"/>
        <v>200</v>
      </c>
      <c r="AS42" t="str">
        <f t="shared" si="30"/>
        <v xml:space="preserve">    0</v>
      </c>
      <c r="AT42" t="str">
        <f t="shared" si="31"/>
        <v xml:space="preserve">   0</v>
      </c>
      <c r="AU42" t="str">
        <f t="shared" si="32"/>
        <v xml:space="preserve">  0</v>
      </c>
      <c r="AW42" t="str">
        <f t="shared" si="35"/>
        <v xml:space="preserve">            , &lt;&amp;key_physical_attrs  100 100  300 200     0    0   0&gt;</v>
      </c>
      <c r="BD42" s="2">
        <f t="shared" si="76"/>
        <v>300</v>
      </c>
      <c r="BE42" s="2">
        <f t="shared" si="77"/>
        <v>200</v>
      </c>
    </row>
    <row r="43" spans="1:57" x14ac:dyDescent="0.25">
      <c r="A43" s="2" t="s">
        <v>19</v>
      </c>
      <c r="B43" s="2">
        <v>3000</v>
      </c>
      <c r="C43" s="2">
        <v>-1300</v>
      </c>
      <c r="D43" s="2">
        <v>180</v>
      </c>
      <c r="F43" s="2">
        <f t="shared" si="58"/>
        <v>400</v>
      </c>
      <c r="G43" s="2">
        <f t="shared" si="59"/>
        <v>174</v>
      </c>
      <c r="H43" s="3">
        <f t="shared" si="60"/>
        <v>1300</v>
      </c>
      <c r="I43" s="3">
        <f t="shared" si="61"/>
        <v>174</v>
      </c>
      <c r="J43">
        <v>100</v>
      </c>
      <c r="K43">
        <v>100</v>
      </c>
      <c r="L43">
        <f t="shared" si="62"/>
        <v>0</v>
      </c>
      <c r="N43" s="2">
        <f t="shared" si="63"/>
        <v>350</v>
      </c>
      <c r="O43" s="2">
        <f t="shared" si="63"/>
        <v>124</v>
      </c>
      <c r="P43" s="3">
        <f t="shared" si="64"/>
        <v>1250</v>
      </c>
      <c r="Q43" s="3">
        <f t="shared" si="64"/>
        <v>124</v>
      </c>
      <c r="R43" s="2">
        <f t="shared" si="65"/>
        <v>0</v>
      </c>
      <c r="S43" s="2">
        <f t="shared" si="66"/>
        <v>0</v>
      </c>
      <c r="T43" s="3">
        <f t="shared" si="67"/>
        <v>0</v>
      </c>
      <c r="U43" s="3">
        <f t="shared" si="68"/>
        <v>0</v>
      </c>
      <c r="W43">
        <f t="shared" si="70"/>
        <v>100</v>
      </c>
      <c r="X43">
        <f t="shared" si="71"/>
        <v>100</v>
      </c>
      <c r="Y43" s="2">
        <f t="shared" si="72"/>
        <v>400</v>
      </c>
      <c r="Z43" s="2">
        <f t="shared" si="73"/>
        <v>214</v>
      </c>
      <c r="AA43">
        <f t="shared" si="69"/>
        <v>0</v>
      </c>
      <c r="AB43">
        <f t="shared" si="74"/>
        <v>0</v>
      </c>
      <c r="AC43">
        <f t="shared" si="75"/>
        <v>0</v>
      </c>
      <c r="AG43" t="str">
        <f t="shared" si="19"/>
        <v>100</v>
      </c>
      <c r="AH43" t="str">
        <f t="shared" si="20"/>
        <v>100</v>
      </c>
      <c r="AI43" t="str">
        <f t="shared" si="21"/>
        <v>400</v>
      </c>
      <c r="AJ43" t="str">
        <f t="shared" si="22"/>
        <v>214</v>
      </c>
      <c r="AK43" t="str">
        <f t="shared" si="23"/>
        <v>0</v>
      </c>
      <c r="AL43" t="str">
        <f t="shared" si="24"/>
        <v>0</v>
      </c>
      <c r="AM43" t="str">
        <f t="shared" si="25"/>
        <v>0</v>
      </c>
      <c r="AO43" t="str">
        <f t="shared" si="26"/>
        <v>100</v>
      </c>
      <c r="AP43" t="str">
        <f t="shared" si="27"/>
        <v>100</v>
      </c>
      <c r="AQ43" t="str">
        <f t="shared" si="28"/>
        <v xml:space="preserve"> 400</v>
      </c>
      <c r="AR43" t="str">
        <f t="shared" si="29"/>
        <v>214</v>
      </c>
      <c r="AS43" t="str">
        <f t="shared" si="30"/>
        <v xml:space="preserve">    0</v>
      </c>
      <c r="AT43" t="str">
        <f t="shared" si="31"/>
        <v xml:space="preserve">   0</v>
      </c>
      <c r="AU43" t="str">
        <f t="shared" si="32"/>
        <v xml:space="preserve">  0</v>
      </c>
      <c r="AW43" t="str">
        <f t="shared" si="35"/>
        <v xml:space="preserve">            , &lt;&amp;key_physical_attrs  100 100  400 214     0    0   0&gt;</v>
      </c>
      <c r="BD43" s="2">
        <f t="shared" si="76"/>
        <v>400</v>
      </c>
      <c r="BE43" s="2">
        <f t="shared" si="77"/>
        <v>214</v>
      </c>
    </row>
    <row r="44" spans="1:57" x14ac:dyDescent="0.25">
      <c r="A44" s="2" t="s">
        <v>22</v>
      </c>
      <c r="B44" s="2">
        <v>3750</v>
      </c>
      <c r="C44" s="2">
        <v>-1300</v>
      </c>
      <c r="D44" s="2">
        <v>180</v>
      </c>
      <c r="F44" s="2">
        <f t="shared" si="58"/>
        <v>500</v>
      </c>
      <c r="G44" s="2">
        <f t="shared" si="59"/>
        <v>174</v>
      </c>
      <c r="H44" s="3">
        <f t="shared" si="60"/>
        <v>1200</v>
      </c>
      <c r="I44" s="3">
        <f t="shared" si="61"/>
        <v>174</v>
      </c>
      <c r="J44">
        <v>100</v>
      </c>
      <c r="K44">
        <v>100</v>
      </c>
      <c r="L44">
        <f t="shared" si="62"/>
        <v>0</v>
      </c>
      <c r="N44" s="2">
        <f t="shared" si="63"/>
        <v>450</v>
      </c>
      <c r="O44" s="2">
        <f t="shared" si="63"/>
        <v>124</v>
      </c>
      <c r="P44" s="3">
        <f t="shared" si="64"/>
        <v>1150</v>
      </c>
      <c r="Q44" s="3">
        <f t="shared" si="64"/>
        <v>124</v>
      </c>
      <c r="R44" s="2">
        <f t="shared" si="65"/>
        <v>0</v>
      </c>
      <c r="S44" s="2">
        <f t="shared" si="66"/>
        <v>0</v>
      </c>
      <c r="T44" s="3">
        <f t="shared" si="67"/>
        <v>0</v>
      </c>
      <c r="U44" s="3">
        <f t="shared" si="68"/>
        <v>0</v>
      </c>
      <c r="W44">
        <f t="shared" si="70"/>
        <v>100</v>
      </c>
      <c r="X44">
        <f t="shared" si="71"/>
        <v>100</v>
      </c>
      <c r="Y44" s="2">
        <f t="shared" si="72"/>
        <v>500</v>
      </c>
      <c r="Z44" s="2">
        <f t="shared" si="73"/>
        <v>214</v>
      </c>
      <c r="AA44">
        <f t="shared" si="69"/>
        <v>0</v>
      </c>
      <c r="AB44">
        <f t="shared" si="74"/>
        <v>0</v>
      </c>
      <c r="AC44">
        <f t="shared" si="75"/>
        <v>0</v>
      </c>
      <c r="AG44" t="str">
        <f t="shared" si="19"/>
        <v>100</v>
      </c>
      <c r="AH44" t="str">
        <f t="shared" si="20"/>
        <v>100</v>
      </c>
      <c r="AI44" t="str">
        <f t="shared" si="21"/>
        <v>500</v>
      </c>
      <c r="AJ44" t="str">
        <f t="shared" si="22"/>
        <v>214</v>
      </c>
      <c r="AK44" t="str">
        <f t="shared" si="23"/>
        <v>0</v>
      </c>
      <c r="AL44" t="str">
        <f t="shared" si="24"/>
        <v>0</v>
      </c>
      <c r="AM44" t="str">
        <f t="shared" si="25"/>
        <v>0</v>
      </c>
      <c r="AO44" t="str">
        <f t="shared" si="26"/>
        <v>100</v>
      </c>
      <c r="AP44" t="str">
        <f t="shared" si="27"/>
        <v>100</v>
      </c>
      <c r="AQ44" t="str">
        <f t="shared" si="28"/>
        <v xml:space="preserve"> 500</v>
      </c>
      <c r="AR44" t="str">
        <f t="shared" si="29"/>
        <v>214</v>
      </c>
      <c r="AS44" t="str">
        <f t="shared" si="30"/>
        <v xml:space="preserve">    0</v>
      </c>
      <c r="AT44" t="str">
        <f t="shared" si="31"/>
        <v xml:space="preserve">   0</v>
      </c>
      <c r="AU44" t="str">
        <f t="shared" si="32"/>
        <v xml:space="preserve">  0</v>
      </c>
      <c r="AW44" t="str">
        <f t="shared" si="35"/>
        <v xml:space="preserve">            , &lt;&amp;key_physical_attrs  100 100  500 214     0    0   0&gt;</v>
      </c>
      <c r="BD44" s="2">
        <f t="shared" si="76"/>
        <v>500</v>
      </c>
      <c r="BE44" s="2">
        <f t="shared" si="77"/>
        <v>214</v>
      </c>
    </row>
    <row r="45" spans="1:57" x14ac:dyDescent="0.25">
      <c r="A45" s="2" t="s">
        <v>30</v>
      </c>
      <c r="B45" s="2">
        <v>4500</v>
      </c>
      <c r="C45" s="2">
        <v>-1300</v>
      </c>
      <c r="D45" s="2">
        <v>180</v>
      </c>
      <c r="F45" s="2">
        <f t="shared" si="58"/>
        <v>600</v>
      </c>
      <c r="G45" s="2">
        <f t="shared" si="59"/>
        <v>174</v>
      </c>
      <c r="H45" s="3">
        <f t="shared" si="60"/>
        <v>1100</v>
      </c>
      <c r="I45" s="3">
        <f t="shared" si="61"/>
        <v>174</v>
      </c>
      <c r="J45">
        <v>100</v>
      </c>
      <c r="K45">
        <v>100</v>
      </c>
      <c r="L45">
        <f t="shared" si="62"/>
        <v>0</v>
      </c>
      <c r="N45" s="2">
        <f t="shared" si="63"/>
        <v>550</v>
      </c>
      <c r="O45" s="2">
        <f t="shared" si="63"/>
        <v>124</v>
      </c>
      <c r="P45" s="3">
        <f t="shared" si="64"/>
        <v>1050</v>
      </c>
      <c r="Q45" s="3">
        <f t="shared" si="64"/>
        <v>124</v>
      </c>
      <c r="R45" s="2">
        <f t="shared" si="65"/>
        <v>0</v>
      </c>
      <c r="S45" s="2">
        <f t="shared" si="66"/>
        <v>0</v>
      </c>
      <c r="T45" s="3">
        <f t="shared" si="67"/>
        <v>0</v>
      </c>
      <c r="U45" s="3">
        <f t="shared" si="68"/>
        <v>0</v>
      </c>
      <c r="W45">
        <f t="shared" si="70"/>
        <v>100</v>
      </c>
      <c r="X45">
        <f t="shared" si="71"/>
        <v>100</v>
      </c>
      <c r="Y45" s="2">
        <f t="shared" si="72"/>
        <v>600</v>
      </c>
      <c r="Z45" s="2">
        <f t="shared" si="73"/>
        <v>214</v>
      </c>
      <c r="AA45">
        <f t="shared" si="69"/>
        <v>0</v>
      </c>
      <c r="AB45">
        <f t="shared" si="74"/>
        <v>0</v>
      </c>
      <c r="AC45">
        <f t="shared" si="75"/>
        <v>0</v>
      </c>
      <c r="AG45" t="str">
        <f t="shared" si="19"/>
        <v>100</v>
      </c>
      <c r="AH45" t="str">
        <f t="shared" si="20"/>
        <v>100</v>
      </c>
      <c r="AI45" t="str">
        <f t="shared" si="21"/>
        <v>600</v>
      </c>
      <c r="AJ45" t="str">
        <f t="shared" si="22"/>
        <v>214</v>
      </c>
      <c r="AK45" t="str">
        <f t="shared" si="23"/>
        <v>0</v>
      </c>
      <c r="AL45" t="str">
        <f t="shared" si="24"/>
        <v>0</v>
      </c>
      <c r="AM45" t="str">
        <f t="shared" si="25"/>
        <v>0</v>
      </c>
      <c r="AO45" t="str">
        <f t="shared" si="26"/>
        <v>100</v>
      </c>
      <c r="AP45" t="str">
        <f t="shared" si="27"/>
        <v>100</v>
      </c>
      <c r="AQ45" t="str">
        <f t="shared" si="28"/>
        <v xml:space="preserve"> 600</v>
      </c>
      <c r="AR45" t="str">
        <f t="shared" si="29"/>
        <v>214</v>
      </c>
      <c r="AS45" t="str">
        <f t="shared" si="30"/>
        <v xml:space="preserve">    0</v>
      </c>
      <c r="AT45" t="str">
        <f t="shared" si="31"/>
        <v xml:space="preserve">   0</v>
      </c>
      <c r="AU45" t="str">
        <f t="shared" si="32"/>
        <v xml:space="preserve">  0</v>
      </c>
      <c r="AW45" t="str">
        <f t="shared" si="35"/>
        <v xml:space="preserve">            , &lt;&amp;key_physical_attrs  100 100  600 214     0    0   0&gt;</v>
      </c>
      <c r="BD45" s="2">
        <f t="shared" si="76"/>
        <v>600</v>
      </c>
      <c r="BE45" s="2">
        <f t="shared" si="77"/>
        <v>214</v>
      </c>
    </row>
    <row r="46" spans="1:57" x14ac:dyDescent="0.25">
      <c r="W46">
        <f>J45</f>
        <v>100</v>
      </c>
      <c r="X46">
        <f>K45</f>
        <v>100</v>
      </c>
      <c r="Y46" s="3">
        <f>P45+Y$6</f>
        <v>1100</v>
      </c>
      <c r="Z46" s="3">
        <f t="shared" ref="Z46" si="78">Q45+Z$6</f>
        <v>214</v>
      </c>
      <c r="AA46">
        <f>IF(L45=0,0,((-L45+360)*100))</f>
        <v>0</v>
      </c>
      <c r="AB46">
        <f>IF($L45=0,0,T45+Y$6)</f>
        <v>0</v>
      </c>
      <c r="AC46">
        <f>IF($L45=0,0,U45+Z$6)</f>
        <v>0</v>
      </c>
      <c r="AG46" t="str">
        <f t="shared" si="19"/>
        <v>100</v>
      </c>
      <c r="AH46" t="str">
        <f t="shared" si="20"/>
        <v>100</v>
      </c>
      <c r="AI46" t="str">
        <f t="shared" si="21"/>
        <v>1100</v>
      </c>
      <c r="AJ46" t="str">
        <f t="shared" si="22"/>
        <v>214</v>
      </c>
      <c r="AK46" t="str">
        <f t="shared" si="23"/>
        <v>0</v>
      </c>
      <c r="AL46" t="str">
        <f t="shared" si="24"/>
        <v>0</v>
      </c>
      <c r="AM46" t="str">
        <f t="shared" si="25"/>
        <v>0</v>
      </c>
      <c r="AO46" t="str">
        <f t="shared" si="26"/>
        <v>100</v>
      </c>
      <c r="AP46" t="str">
        <f t="shared" si="27"/>
        <v>100</v>
      </c>
      <c r="AQ46" t="str">
        <f t="shared" si="28"/>
        <v>1100</v>
      </c>
      <c r="AR46" t="str">
        <f t="shared" si="29"/>
        <v>214</v>
      </c>
      <c r="AS46" t="str">
        <f t="shared" si="30"/>
        <v xml:space="preserve">    0</v>
      </c>
      <c r="AT46" t="str">
        <f t="shared" si="31"/>
        <v xml:space="preserve">   0</v>
      </c>
      <c r="AU46" t="str">
        <f t="shared" si="32"/>
        <v xml:space="preserve">  0</v>
      </c>
      <c r="AW46" t="str">
        <f t="shared" si="35"/>
        <v xml:space="preserve">            , &lt;&amp;key_physical_attrs  100 100 1100 214     0    0   0&gt;</v>
      </c>
      <c r="BD46" s="3">
        <f>H45</f>
        <v>1100</v>
      </c>
      <c r="BE46" s="3">
        <f>I45+G$6</f>
        <v>214</v>
      </c>
    </row>
    <row r="47" spans="1:57" x14ac:dyDescent="0.25">
      <c r="W47">
        <f>J44</f>
        <v>100</v>
      </c>
      <c r="X47">
        <f>K44</f>
        <v>100</v>
      </c>
      <c r="Y47" s="3">
        <f>P44+Y$6</f>
        <v>1200</v>
      </c>
      <c r="Z47" s="3">
        <f>Q44+Z$6</f>
        <v>214</v>
      </c>
      <c r="AA47">
        <f>IF(L44=0,0,((-L44+360)*100))</f>
        <v>0</v>
      </c>
      <c r="AB47">
        <f>IF($L44=0,0,T44+Y$6)</f>
        <v>0</v>
      </c>
      <c r="AC47">
        <f>IF($L44=0,0,U44+Z$6)</f>
        <v>0</v>
      </c>
      <c r="AG47" t="str">
        <f t="shared" si="19"/>
        <v>100</v>
      </c>
      <c r="AH47" t="str">
        <f t="shared" si="20"/>
        <v>100</v>
      </c>
      <c r="AI47" t="str">
        <f t="shared" si="21"/>
        <v>1200</v>
      </c>
      <c r="AJ47" t="str">
        <f t="shared" si="22"/>
        <v>214</v>
      </c>
      <c r="AK47" t="str">
        <f t="shared" si="23"/>
        <v>0</v>
      </c>
      <c r="AL47" t="str">
        <f t="shared" si="24"/>
        <v>0</v>
      </c>
      <c r="AM47" t="str">
        <f t="shared" si="25"/>
        <v>0</v>
      </c>
      <c r="AO47" t="str">
        <f t="shared" si="26"/>
        <v>100</v>
      </c>
      <c r="AP47" t="str">
        <f t="shared" si="27"/>
        <v>100</v>
      </c>
      <c r="AQ47" t="str">
        <f t="shared" si="28"/>
        <v>1200</v>
      </c>
      <c r="AR47" t="str">
        <f t="shared" si="29"/>
        <v>214</v>
      </c>
      <c r="AS47" t="str">
        <f t="shared" si="30"/>
        <v xml:space="preserve">    0</v>
      </c>
      <c r="AT47" t="str">
        <f t="shared" si="31"/>
        <v xml:space="preserve">   0</v>
      </c>
      <c r="AU47" t="str">
        <f t="shared" si="32"/>
        <v xml:space="preserve">  0</v>
      </c>
      <c r="AW47" t="str">
        <f t="shared" si="35"/>
        <v xml:space="preserve">            , &lt;&amp;key_physical_attrs  100 100 1200 214     0    0   0&gt;</v>
      </c>
      <c r="BD47" s="3">
        <f>H44</f>
        <v>1200</v>
      </c>
      <c r="BE47" s="3">
        <f>I44+G$6</f>
        <v>214</v>
      </c>
    </row>
    <row r="48" spans="1:57" x14ac:dyDescent="0.25">
      <c r="W48">
        <f>J43</f>
        <v>100</v>
      </c>
      <c r="X48">
        <f>K43</f>
        <v>100</v>
      </c>
      <c r="Y48" s="3">
        <f>P43+Y$6</f>
        <v>1300</v>
      </c>
      <c r="Z48" s="3">
        <f>Q43+Z$6</f>
        <v>214</v>
      </c>
      <c r="AA48">
        <f>IF(L43=0,0,((-L43+360)*100))</f>
        <v>0</v>
      </c>
      <c r="AB48">
        <f>IF($L43=0,0,T43+Y$6)</f>
        <v>0</v>
      </c>
      <c r="AC48">
        <f>IF($L43=0,0,U43+Z$6)</f>
        <v>0</v>
      </c>
      <c r="AG48" t="str">
        <f t="shared" si="19"/>
        <v>100</v>
      </c>
      <c r="AH48" t="str">
        <f t="shared" si="20"/>
        <v>100</v>
      </c>
      <c r="AI48" t="str">
        <f t="shared" si="21"/>
        <v>1300</v>
      </c>
      <c r="AJ48" t="str">
        <f t="shared" si="22"/>
        <v>214</v>
      </c>
      <c r="AK48" t="str">
        <f t="shared" si="23"/>
        <v>0</v>
      </c>
      <c r="AL48" t="str">
        <f t="shared" si="24"/>
        <v>0</v>
      </c>
      <c r="AM48" t="str">
        <f t="shared" si="25"/>
        <v>0</v>
      </c>
      <c r="AO48" t="str">
        <f t="shared" si="26"/>
        <v>100</v>
      </c>
      <c r="AP48" t="str">
        <f t="shared" si="27"/>
        <v>100</v>
      </c>
      <c r="AQ48" t="str">
        <f t="shared" si="28"/>
        <v>1300</v>
      </c>
      <c r="AR48" t="str">
        <f t="shared" si="29"/>
        <v>214</v>
      </c>
      <c r="AS48" t="str">
        <f t="shared" si="30"/>
        <v xml:space="preserve">    0</v>
      </c>
      <c r="AT48" t="str">
        <f t="shared" si="31"/>
        <v xml:space="preserve">   0</v>
      </c>
      <c r="AU48" t="str">
        <f t="shared" si="32"/>
        <v xml:space="preserve">  0</v>
      </c>
      <c r="AW48" t="str">
        <f t="shared" si="35"/>
        <v xml:space="preserve">            , &lt;&amp;key_physical_attrs  100 100 1300 214     0    0   0&gt;</v>
      </c>
      <c r="BD48" s="3">
        <f>H43</f>
        <v>1300</v>
      </c>
      <c r="BE48" s="3">
        <f>I43+G$6</f>
        <v>214</v>
      </c>
    </row>
    <row r="49" spans="1:57" x14ac:dyDescent="0.25">
      <c r="W49">
        <f>J42</f>
        <v>100</v>
      </c>
      <c r="X49">
        <f>K42</f>
        <v>100</v>
      </c>
      <c r="Y49" s="3">
        <f>P42+Y$6</f>
        <v>1400</v>
      </c>
      <c r="Z49" s="3">
        <f>Q42+Z$6</f>
        <v>200</v>
      </c>
      <c r="AA49">
        <f>IF(L42=0,0,((-L42+360)*100))</f>
        <v>0</v>
      </c>
      <c r="AB49">
        <f>IF($L42=0,0,T42+Y$6)</f>
        <v>0</v>
      </c>
      <c r="AC49">
        <f>IF($L42=0,0,U42+Z$6)</f>
        <v>0</v>
      </c>
      <c r="AG49" t="str">
        <f t="shared" si="19"/>
        <v>100</v>
      </c>
      <c r="AH49" t="str">
        <f t="shared" si="20"/>
        <v>100</v>
      </c>
      <c r="AI49" t="str">
        <f t="shared" si="21"/>
        <v>1400</v>
      </c>
      <c r="AJ49" t="str">
        <f t="shared" si="22"/>
        <v>200</v>
      </c>
      <c r="AK49" t="str">
        <f t="shared" si="23"/>
        <v>0</v>
      </c>
      <c r="AL49" t="str">
        <f t="shared" si="24"/>
        <v>0</v>
      </c>
      <c r="AM49" t="str">
        <f t="shared" si="25"/>
        <v>0</v>
      </c>
      <c r="AO49" t="str">
        <f t="shared" si="26"/>
        <v>100</v>
      </c>
      <c r="AP49" t="str">
        <f t="shared" si="27"/>
        <v>100</v>
      </c>
      <c r="AQ49" t="str">
        <f t="shared" si="28"/>
        <v>1400</v>
      </c>
      <c r="AR49" t="str">
        <f t="shared" si="29"/>
        <v>200</v>
      </c>
      <c r="AS49" t="str">
        <f t="shared" si="30"/>
        <v xml:space="preserve">    0</v>
      </c>
      <c r="AT49" t="str">
        <f t="shared" si="31"/>
        <v xml:space="preserve">   0</v>
      </c>
      <c r="AU49" t="str">
        <f t="shared" si="32"/>
        <v xml:space="preserve">  0</v>
      </c>
      <c r="AW49" t="str">
        <f t="shared" si="35"/>
        <v xml:space="preserve">            , &lt;&amp;key_physical_attrs  100 100 1400 200     0    0   0&gt;</v>
      </c>
      <c r="BD49" s="3">
        <f>H42</f>
        <v>1400</v>
      </c>
      <c r="BE49" s="3">
        <f>I42+G$6</f>
        <v>200</v>
      </c>
    </row>
    <row r="50" spans="1:57" x14ac:dyDescent="0.25">
      <c r="W50">
        <f>J41</f>
        <v>100</v>
      </c>
      <c r="X50">
        <f>K41</f>
        <v>100</v>
      </c>
      <c r="Y50" s="3">
        <f>P41+Y$6</f>
        <v>1500</v>
      </c>
      <c r="Z50" s="3">
        <f>Q41+Z$6</f>
        <v>214</v>
      </c>
      <c r="AA50">
        <f>IF(L41=0,0,((-L41+360)*100))</f>
        <v>0</v>
      </c>
      <c r="AB50">
        <f>IF($L41=0,0,T41+Y$6)</f>
        <v>0</v>
      </c>
      <c r="AC50">
        <f>IF($L41=0,0,U41+Z$6)</f>
        <v>0</v>
      </c>
      <c r="AG50" t="str">
        <f t="shared" si="19"/>
        <v>100</v>
      </c>
      <c r="AH50" t="str">
        <f t="shared" si="20"/>
        <v>100</v>
      </c>
      <c r="AI50" t="str">
        <f t="shared" si="21"/>
        <v>1500</v>
      </c>
      <c r="AJ50" t="str">
        <f t="shared" si="22"/>
        <v>214</v>
      </c>
      <c r="AK50" t="str">
        <f t="shared" si="23"/>
        <v>0</v>
      </c>
      <c r="AL50" t="str">
        <f t="shared" si="24"/>
        <v>0</v>
      </c>
      <c r="AM50" t="str">
        <f t="shared" si="25"/>
        <v>0</v>
      </c>
      <c r="AO50" t="str">
        <f t="shared" si="26"/>
        <v>100</v>
      </c>
      <c r="AP50" t="str">
        <f t="shared" si="27"/>
        <v>100</v>
      </c>
      <c r="AQ50" t="str">
        <f t="shared" si="28"/>
        <v>1500</v>
      </c>
      <c r="AR50" t="str">
        <f t="shared" si="29"/>
        <v>214</v>
      </c>
      <c r="AS50" t="str">
        <f t="shared" si="30"/>
        <v xml:space="preserve">    0</v>
      </c>
      <c r="AT50" t="str">
        <f t="shared" si="31"/>
        <v xml:space="preserve">   0</v>
      </c>
      <c r="AU50" t="str">
        <f t="shared" si="32"/>
        <v xml:space="preserve">  0</v>
      </c>
      <c r="AW50" t="str">
        <f t="shared" si="35"/>
        <v xml:space="preserve">            , &lt;&amp;key_physical_attrs  100 100 1500 214     0    0   0&gt;</v>
      </c>
      <c r="BD50" s="3">
        <f>H41</f>
        <v>1500</v>
      </c>
      <c r="BE50" s="3">
        <f>I41+G$6</f>
        <v>214</v>
      </c>
    </row>
    <row r="51" spans="1:57" x14ac:dyDescent="0.25">
      <c r="W51">
        <f>J40</f>
        <v>100</v>
      </c>
      <c r="X51">
        <f>K40</f>
        <v>100</v>
      </c>
      <c r="Y51" s="3">
        <f>P40+Y$6</f>
        <v>1600</v>
      </c>
      <c r="Z51" s="3">
        <f>Q40+Z$6</f>
        <v>240</v>
      </c>
      <c r="AA51">
        <f>IF(L40=0,0,((-L40+360)*100))</f>
        <v>0</v>
      </c>
      <c r="AB51">
        <f>IF($L40=0,0,T40+Y$6)</f>
        <v>0</v>
      </c>
      <c r="AC51">
        <f>IF($L40=0,0,U40+Z$6)</f>
        <v>0</v>
      </c>
      <c r="AG51" t="str">
        <f t="shared" si="19"/>
        <v>100</v>
      </c>
      <c r="AH51" t="str">
        <f t="shared" si="20"/>
        <v>100</v>
      </c>
      <c r="AI51" t="str">
        <f t="shared" si="21"/>
        <v>1600</v>
      </c>
      <c r="AJ51" t="str">
        <f t="shared" si="22"/>
        <v>240</v>
      </c>
      <c r="AK51" t="str">
        <f t="shared" si="23"/>
        <v>0</v>
      </c>
      <c r="AL51" t="str">
        <f t="shared" si="24"/>
        <v>0</v>
      </c>
      <c r="AM51" t="str">
        <f t="shared" si="25"/>
        <v>0</v>
      </c>
      <c r="AO51" t="str">
        <f t="shared" si="26"/>
        <v>100</v>
      </c>
      <c r="AP51" t="str">
        <f t="shared" si="27"/>
        <v>100</v>
      </c>
      <c r="AQ51" t="str">
        <f t="shared" si="28"/>
        <v>1600</v>
      </c>
      <c r="AR51" t="str">
        <f t="shared" si="29"/>
        <v>240</v>
      </c>
      <c r="AS51" t="str">
        <f t="shared" si="30"/>
        <v xml:space="preserve">    0</v>
      </c>
      <c r="AT51" t="str">
        <f t="shared" si="31"/>
        <v xml:space="preserve">   0</v>
      </c>
      <c r="AU51" t="str">
        <f t="shared" si="32"/>
        <v xml:space="preserve">  0</v>
      </c>
      <c r="AW51" t="str">
        <f t="shared" si="35"/>
        <v xml:space="preserve">            , &lt;&amp;key_physical_attrs  100 100 1600 240     0    0   0&gt;</v>
      </c>
      <c r="BD51" s="3">
        <f>H40</f>
        <v>1600</v>
      </c>
      <c r="BE51" s="3">
        <f>I40+G$6</f>
        <v>240</v>
      </c>
    </row>
    <row r="52" spans="1:57" x14ac:dyDescent="0.25">
      <c r="W52">
        <f>J39</f>
        <v>100</v>
      </c>
      <c r="X52">
        <f>K39</f>
        <v>100</v>
      </c>
      <c r="Y52" s="3">
        <f>P39+Y$6</f>
        <v>1700</v>
      </c>
      <c r="Z52" s="3">
        <f>Q39+Z$6</f>
        <v>240</v>
      </c>
      <c r="AA52">
        <f>IF(L39=0,0,((-L39+360)*100))</f>
        <v>0</v>
      </c>
      <c r="AB52">
        <f>IF($L39=0,0,T39+Y$6)</f>
        <v>0</v>
      </c>
      <c r="AC52">
        <f>IF($L39=0,0,U39+Z$6)</f>
        <v>0</v>
      </c>
      <c r="AG52" t="str">
        <f t="shared" si="19"/>
        <v>100</v>
      </c>
      <c r="AH52" t="str">
        <f t="shared" si="20"/>
        <v>100</v>
      </c>
      <c r="AI52" t="str">
        <f t="shared" si="21"/>
        <v>1700</v>
      </c>
      <c r="AJ52" t="str">
        <f t="shared" si="22"/>
        <v>240</v>
      </c>
      <c r="AK52" t="str">
        <f t="shared" si="23"/>
        <v>0</v>
      </c>
      <c r="AL52" t="str">
        <f t="shared" si="24"/>
        <v>0</v>
      </c>
      <c r="AM52" t="str">
        <f t="shared" si="25"/>
        <v>0</v>
      </c>
      <c r="AO52" t="str">
        <f t="shared" si="26"/>
        <v>100</v>
      </c>
      <c r="AP52" t="str">
        <f t="shared" si="27"/>
        <v>100</v>
      </c>
      <c r="AQ52" t="str">
        <f t="shared" si="28"/>
        <v>1700</v>
      </c>
      <c r="AR52" t="str">
        <f t="shared" si="29"/>
        <v>240</v>
      </c>
      <c r="AS52" t="str">
        <f t="shared" si="30"/>
        <v xml:space="preserve">    0</v>
      </c>
      <c r="AT52" t="str">
        <f t="shared" si="31"/>
        <v xml:space="preserve">   0</v>
      </c>
      <c r="AU52" t="str">
        <f t="shared" si="32"/>
        <v xml:space="preserve">  0</v>
      </c>
      <c r="AW52" t="str">
        <f t="shared" si="35"/>
        <v xml:space="preserve">            , &lt;&amp;key_physical_attrs  100 100 1700 240     0    0   0&gt;</v>
      </c>
      <c r="BD52" s="3">
        <f>H39</f>
        <v>1700</v>
      </c>
      <c r="BE52" s="3">
        <f>I39+G$6</f>
        <v>240</v>
      </c>
    </row>
    <row r="53" spans="1:57" x14ac:dyDescent="0.25">
      <c r="A53" s="1" t="s">
        <v>23</v>
      </c>
      <c r="B53" s="1">
        <v>0</v>
      </c>
      <c r="C53" s="1">
        <v>-2250</v>
      </c>
      <c r="D53" s="1">
        <v>180</v>
      </c>
      <c r="F53" s="1">
        <f t="shared" ref="F53:F59" si="79">INT((B53/750)*100)</f>
        <v>0</v>
      </c>
      <c r="G53" s="1">
        <f t="shared" ref="G53:G59" si="80">INT((C53/750)*100)*-1</f>
        <v>300</v>
      </c>
      <c r="H53" s="4">
        <f t="shared" ref="H53:H59" si="81">INT((($I$9+($I$9-B53))/750)*100)</f>
        <v>1700</v>
      </c>
      <c r="I53" s="4">
        <f t="shared" ref="I53:I59" si="82">INT((C53/750)*100)*-1</f>
        <v>300</v>
      </c>
      <c r="J53">
        <v>100</v>
      </c>
      <c r="K53">
        <v>100</v>
      </c>
      <c r="L53">
        <f t="shared" ref="L53:L59" si="83">(180-D53)*1000</f>
        <v>0</v>
      </c>
      <c r="N53" s="1">
        <f t="shared" ref="N53:O59" si="84">INT(F53-(J53/2))</f>
        <v>-50</v>
      </c>
      <c r="O53" s="1">
        <f t="shared" si="84"/>
        <v>250</v>
      </c>
      <c r="P53" s="4">
        <f t="shared" ref="P53:Q59" si="85">INT(H53-(J53/2))</f>
        <v>1650</v>
      </c>
      <c r="Q53" s="4">
        <f t="shared" si="85"/>
        <v>250</v>
      </c>
      <c r="R53" s="1">
        <f t="shared" ref="R53:R59" si="86">IF($L53=0,0,F53)</f>
        <v>0</v>
      </c>
      <c r="S53" s="1">
        <f t="shared" ref="S53:S59" si="87">IF($L53=0,0,G53)</f>
        <v>0</v>
      </c>
      <c r="T53" s="4">
        <f t="shared" ref="T53:T59" si="88">IF($L53=0,0,H53)</f>
        <v>0</v>
      </c>
      <c r="U53" s="4">
        <f t="shared" ref="U53:U59" si="89">IF($L53=0,0,I53)</f>
        <v>0</v>
      </c>
      <c r="W53">
        <f>J53</f>
        <v>100</v>
      </c>
      <c r="X53">
        <f>K53</f>
        <v>100</v>
      </c>
      <c r="Y53" s="2">
        <f>N53+Y$6</f>
        <v>0</v>
      </c>
      <c r="Z53" s="2">
        <f>O53+Z$6</f>
        <v>340</v>
      </c>
      <c r="AA53">
        <f t="shared" ref="AA53:AA59" si="90">L53*100</f>
        <v>0</v>
      </c>
      <c r="AB53">
        <f>IF($L53=0,0,R53+Y$6)</f>
        <v>0</v>
      </c>
      <c r="AC53">
        <f>IF($L53=0,0,S53+Z$6)</f>
        <v>0</v>
      </c>
      <c r="AG53" t="str">
        <f t="shared" si="19"/>
        <v>100</v>
      </c>
      <c r="AH53" t="str">
        <f t="shared" si="20"/>
        <v>100</v>
      </c>
      <c r="AI53" t="str">
        <f t="shared" si="21"/>
        <v>0</v>
      </c>
      <c r="AJ53" t="str">
        <f t="shared" si="22"/>
        <v>340</v>
      </c>
      <c r="AK53" t="str">
        <f t="shared" si="23"/>
        <v>0</v>
      </c>
      <c r="AL53" t="str">
        <f t="shared" si="24"/>
        <v>0</v>
      </c>
      <c r="AM53" t="str">
        <f t="shared" si="25"/>
        <v>0</v>
      </c>
      <c r="AO53" t="str">
        <f t="shared" si="26"/>
        <v>100</v>
      </c>
      <c r="AP53" t="str">
        <f t="shared" si="27"/>
        <v>100</v>
      </c>
      <c r="AQ53" t="str">
        <f t="shared" si="28"/>
        <v xml:space="preserve">   0</v>
      </c>
      <c r="AR53" t="str">
        <f t="shared" si="29"/>
        <v>340</v>
      </c>
      <c r="AS53" t="str">
        <f t="shared" si="30"/>
        <v xml:space="preserve">    0</v>
      </c>
      <c r="AT53" t="str">
        <f t="shared" si="31"/>
        <v xml:space="preserve">   0</v>
      </c>
      <c r="AU53" t="str">
        <f t="shared" si="32"/>
        <v xml:space="preserve">  0</v>
      </c>
      <c r="AW53" t="str">
        <f t="shared" si="35"/>
        <v xml:space="preserve">            , &lt;&amp;key_physical_attrs  100 100    0 340     0    0   0&gt;</v>
      </c>
      <c r="BD53" s="1">
        <f>F53</f>
        <v>0</v>
      </c>
      <c r="BE53" s="1">
        <f>G53+G$6</f>
        <v>340</v>
      </c>
    </row>
    <row r="54" spans="1:57" x14ac:dyDescent="0.25">
      <c r="A54" s="1" t="s">
        <v>24</v>
      </c>
      <c r="B54" s="1">
        <v>750</v>
      </c>
      <c r="C54" s="1">
        <v>-2250</v>
      </c>
      <c r="D54" s="1">
        <v>180</v>
      </c>
      <c r="F54" s="1">
        <f t="shared" si="79"/>
        <v>100</v>
      </c>
      <c r="G54" s="1">
        <f t="shared" si="80"/>
        <v>300</v>
      </c>
      <c r="H54" s="4">
        <f t="shared" si="81"/>
        <v>1600</v>
      </c>
      <c r="I54" s="4">
        <f t="shared" si="82"/>
        <v>300</v>
      </c>
      <c r="J54">
        <v>100</v>
      </c>
      <c r="K54">
        <v>100</v>
      </c>
      <c r="L54">
        <f t="shared" si="83"/>
        <v>0</v>
      </c>
      <c r="N54" s="1">
        <f t="shared" si="84"/>
        <v>50</v>
      </c>
      <c r="O54" s="1">
        <f t="shared" si="84"/>
        <v>250</v>
      </c>
      <c r="P54" s="4">
        <f t="shared" si="85"/>
        <v>1550</v>
      </c>
      <c r="Q54" s="4">
        <f t="shared" si="85"/>
        <v>250</v>
      </c>
      <c r="R54" s="1">
        <f t="shared" si="86"/>
        <v>0</v>
      </c>
      <c r="S54" s="1">
        <f t="shared" si="87"/>
        <v>0</v>
      </c>
      <c r="T54" s="4">
        <f t="shared" si="88"/>
        <v>0</v>
      </c>
      <c r="U54" s="4">
        <f t="shared" si="89"/>
        <v>0</v>
      </c>
      <c r="W54">
        <f t="shared" ref="W54:W59" si="91">J54</f>
        <v>100</v>
      </c>
      <c r="X54">
        <f t="shared" ref="X54:X59" si="92">K54</f>
        <v>100</v>
      </c>
      <c r="Y54" s="2">
        <f t="shared" ref="Y54:Y59" si="93">N54+Y$6</f>
        <v>100</v>
      </c>
      <c r="Z54" s="2">
        <f t="shared" ref="Z54:Z59" si="94">O54+Z$6</f>
        <v>340</v>
      </c>
      <c r="AA54">
        <f t="shared" si="90"/>
        <v>0</v>
      </c>
      <c r="AB54">
        <f t="shared" ref="AB54:AB59" si="95">IF($L54=0,0,R54+Y$6)</f>
        <v>0</v>
      </c>
      <c r="AC54">
        <f t="shared" ref="AC54:AC59" si="96">IF($L54=0,0,S54+Z$6)</f>
        <v>0</v>
      </c>
      <c r="AG54" t="str">
        <f t="shared" si="19"/>
        <v>100</v>
      </c>
      <c r="AH54" t="str">
        <f t="shared" si="20"/>
        <v>100</v>
      </c>
      <c r="AI54" t="str">
        <f t="shared" si="21"/>
        <v>100</v>
      </c>
      <c r="AJ54" t="str">
        <f t="shared" si="22"/>
        <v>340</v>
      </c>
      <c r="AK54" t="str">
        <f t="shared" si="23"/>
        <v>0</v>
      </c>
      <c r="AL54" t="str">
        <f t="shared" si="24"/>
        <v>0</v>
      </c>
      <c r="AM54" t="str">
        <f t="shared" si="25"/>
        <v>0</v>
      </c>
      <c r="AO54" t="str">
        <f t="shared" si="26"/>
        <v>100</v>
      </c>
      <c r="AP54" t="str">
        <f t="shared" si="27"/>
        <v>100</v>
      </c>
      <c r="AQ54" t="str">
        <f t="shared" si="28"/>
        <v xml:space="preserve"> 100</v>
      </c>
      <c r="AR54" t="str">
        <f t="shared" si="29"/>
        <v>340</v>
      </c>
      <c r="AS54" t="str">
        <f t="shared" si="30"/>
        <v xml:space="preserve">    0</v>
      </c>
      <c r="AT54" t="str">
        <f t="shared" si="31"/>
        <v xml:space="preserve">   0</v>
      </c>
      <c r="AU54" t="str">
        <f t="shared" si="32"/>
        <v xml:space="preserve">  0</v>
      </c>
      <c r="AW54" t="str">
        <f t="shared" si="35"/>
        <v xml:space="preserve">            , &lt;&amp;key_physical_attrs  100 100  100 340     0    0   0&gt;</v>
      </c>
      <c r="BD54" s="1">
        <f t="shared" ref="BD54:BD59" si="97">F54</f>
        <v>100</v>
      </c>
      <c r="BE54" s="1">
        <f t="shared" ref="BE54:BE59" si="98">G54+G$6</f>
        <v>340</v>
      </c>
    </row>
    <row r="55" spans="1:57" x14ac:dyDescent="0.25">
      <c r="A55" s="1" t="s">
        <v>25</v>
      </c>
      <c r="B55" s="1">
        <v>1500</v>
      </c>
      <c r="C55" s="1">
        <v>-2050</v>
      </c>
      <c r="D55" s="1">
        <v>180</v>
      </c>
      <c r="F55" s="1">
        <f t="shared" si="79"/>
        <v>200</v>
      </c>
      <c r="G55" s="1">
        <f t="shared" si="80"/>
        <v>274</v>
      </c>
      <c r="H55" s="4">
        <f t="shared" si="81"/>
        <v>1500</v>
      </c>
      <c r="I55" s="4">
        <f t="shared" si="82"/>
        <v>274</v>
      </c>
      <c r="J55">
        <v>100</v>
      </c>
      <c r="K55">
        <v>100</v>
      </c>
      <c r="L55">
        <f t="shared" si="83"/>
        <v>0</v>
      </c>
      <c r="N55" s="1">
        <f t="shared" si="84"/>
        <v>150</v>
      </c>
      <c r="O55" s="1">
        <f t="shared" si="84"/>
        <v>224</v>
      </c>
      <c r="P55" s="4">
        <f t="shared" si="85"/>
        <v>1450</v>
      </c>
      <c r="Q55" s="4">
        <f t="shared" si="85"/>
        <v>224</v>
      </c>
      <c r="R55" s="1">
        <f t="shared" si="86"/>
        <v>0</v>
      </c>
      <c r="S55" s="1">
        <f t="shared" si="87"/>
        <v>0</v>
      </c>
      <c r="T55" s="4">
        <f t="shared" si="88"/>
        <v>0</v>
      </c>
      <c r="U55" s="4">
        <f t="shared" si="89"/>
        <v>0</v>
      </c>
      <c r="W55">
        <f t="shared" si="91"/>
        <v>100</v>
      </c>
      <c r="X55">
        <f t="shared" si="92"/>
        <v>100</v>
      </c>
      <c r="Y55" s="2">
        <f t="shared" si="93"/>
        <v>200</v>
      </c>
      <c r="Z55" s="2">
        <f t="shared" si="94"/>
        <v>314</v>
      </c>
      <c r="AA55">
        <f t="shared" si="90"/>
        <v>0</v>
      </c>
      <c r="AB55">
        <f t="shared" si="95"/>
        <v>0</v>
      </c>
      <c r="AC55">
        <f t="shared" si="96"/>
        <v>0</v>
      </c>
      <c r="AG55" t="str">
        <f t="shared" si="19"/>
        <v>100</v>
      </c>
      <c r="AH55" t="str">
        <f t="shared" si="20"/>
        <v>100</v>
      </c>
      <c r="AI55" t="str">
        <f t="shared" si="21"/>
        <v>200</v>
      </c>
      <c r="AJ55" t="str">
        <f t="shared" si="22"/>
        <v>314</v>
      </c>
      <c r="AK55" t="str">
        <f t="shared" si="23"/>
        <v>0</v>
      </c>
      <c r="AL55" t="str">
        <f t="shared" si="24"/>
        <v>0</v>
      </c>
      <c r="AM55" t="str">
        <f t="shared" si="25"/>
        <v>0</v>
      </c>
      <c r="AO55" t="str">
        <f t="shared" si="26"/>
        <v>100</v>
      </c>
      <c r="AP55" t="str">
        <f t="shared" si="27"/>
        <v>100</v>
      </c>
      <c r="AQ55" t="str">
        <f t="shared" si="28"/>
        <v xml:space="preserve"> 200</v>
      </c>
      <c r="AR55" t="str">
        <f t="shared" si="29"/>
        <v>314</v>
      </c>
      <c r="AS55" t="str">
        <f t="shared" si="30"/>
        <v xml:space="preserve">    0</v>
      </c>
      <c r="AT55" t="str">
        <f t="shared" si="31"/>
        <v xml:space="preserve">   0</v>
      </c>
      <c r="AU55" t="str">
        <f t="shared" si="32"/>
        <v xml:space="preserve">  0</v>
      </c>
      <c r="AW55" t="str">
        <f t="shared" si="35"/>
        <v xml:space="preserve">            , &lt;&amp;key_physical_attrs  100 100  200 314     0    0   0&gt;</v>
      </c>
      <c r="BD55" s="1">
        <f t="shared" si="97"/>
        <v>200</v>
      </c>
      <c r="BE55" s="1">
        <f t="shared" si="98"/>
        <v>314</v>
      </c>
    </row>
    <row r="56" spans="1:57" x14ac:dyDescent="0.25">
      <c r="A56" s="1" t="s">
        <v>26</v>
      </c>
      <c r="B56" s="1">
        <v>2250</v>
      </c>
      <c r="C56" s="1">
        <v>-1950</v>
      </c>
      <c r="D56" s="1">
        <v>180</v>
      </c>
      <c r="F56" s="1">
        <f t="shared" si="79"/>
        <v>300</v>
      </c>
      <c r="G56" s="1">
        <f t="shared" si="80"/>
        <v>260</v>
      </c>
      <c r="H56" s="4">
        <f t="shared" si="81"/>
        <v>1400</v>
      </c>
      <c r="I56" s="4">
        <f t="shared" si="82"/>
        <v>260</v>
      </c>
      <c r="J56">
        <v>100</v>
      </c>
      <c r="K56">
        <v>100</v>
      </c>
      <c r="L56">
        <f t="shared" si="83"/>
        <v>0</v>
      </c>
      <c r="N56" s="1">
        <f t="shared" si="84"/>
        <v>250</v>
      </c>
      <c r="O56" s="1">
        <f t="shared" si="84"/>
        <v>210</v>
      </c>
      <c r="P56" s="4">
        <f t="shared" si="85"/>
        <v>1350</v>
      </c>
      <c r="Q56" s="4">
        <f t="shared" si="85"/>
        <v>210</v>
      </c>
      <c r="R56" s="1">
        <f t="shared" si="86"/>
        <v>0</v>
      </c>
      <c r="S56" s="1">
        <f t="shared" si="87"/>
        <v>0</v>
      </c>
      <c r="T56" s="4">
        <f t="shared" si="88"/>
        <v>0</v>
      </c>
      <c r="U56" s="4">
        <f t="shared" si="89"/>
        <v>0</v>
      </c>
      <c r="W56">
        <f t="shared" si="91"/>
        <v>100</v>
      </c>
      <c r="X56">
        <f t="shared" si="92"/>
        <v>100</v>
      </c>
      <c r="Y56" s="2">
        <f t="shared" si="93"/>
        <v>300</v>
      </c>
      <c r="Z56" s="2">
        <f t="shared" si="94"/>
        <v>300</v>
      </c>
      <c r="AA56">
        <f t="shared" si="90"/>
        <v>0</v>
      </c>
      <c r="AB56">
        <f t="shared" si="95"/>
        <v>0</v>
      </c>
      <c r="AC56">
        <f t="shared" si="96"/>
        <v>0</v>
      </c>
      <c r="AG56" t="str">
        <f t="shared" si="19"/>
        <v>100</v>
      </c>
      <c r="AH56" t="str">
        <f t="shared" si="20"/>
        <v>100</v>
      </c>
      <c r="AI56" t="str">
        <f t="shared" si="21"/>
        <v>300</v>
      </c>
      <c r="AJ56" t="str">
        <f t="shared" si="22"/>
        <v>300</v>
      </c>
      <c r="AK56" t="str">
        <f t="shared" si="23"/>
        <v>0</v>
      </c>
      <c r="AL56" t="str">
        <f t="shared" si="24"/>
        <v>0</v>
      </c>
      <c r="AM56" t="str">
        <f t="shared" si="25"/>
        <v>0</v>
      </c>
      <c r="AO56" t="str">
        <f t="shared" si="26"/>
        <v>100</v>
      </c>
      <c r="AP56" t="str">
        <f t="shared" si="27"/>
        <v>100</v>
      </c>
      <c r="AQ56" t="str">
        <f t="shared" si="28"/>
        <v xml:space="preserve"> 300</v>
      </c>
      <c r="AR56" t="str">
        <f t="shared" si="29"/>
        <v>300</v>
      </c>
      <c r="AS56" t="str">
        <f t="shared" si="30"/>
        <v xml:space="preserve">    0</v>
      </c>
      <c r="AT56" t="str">
        <f t="shared" si="31"/>
        <v xml:space="preserve">   0</v>
      </c>
      <c r="AU56" t="str">
        <f t="shared" si="32"/>
        <v xml:space="preserve">  0</v>
      </c>
      <c r="AW56" t="str">
        <f t="shared" si="35"/>
        <v xml:space="preserve">            , &lt;&amp;key_physical_attrs  100 100  300 300     0    0   0&gt;</v>
      </c>
      <c r="BD56" s="1">
        <f t="shared" si="97"/>
        <v>300</v>
      </c>
      <c r="BE56" s="1">
        <f t="shared" si="98"/>
        <v>300</v>
      </c>
    </row>
    <row r="57" spans="1:57" x14ac:dyDescent="0.25">
      <c r="A57" s="1" t="s">
        <v>27</v>
      </c>
      <c r="B57" s="1">
        <v>3000</v>
      </c>
      <c r="C57" s="1">
        <v>-2050</v>
      </c>
      <c r="D57" s="1">
        <v>180</v>
      </c>
      <c r="F57" s="1">
        <f t="shared" si="79"/>
        <v>400</v>
      </c>
      <c r="G57" s="1">
        <f t="shared" si="80"/>
        <v>274</v>
      </c>
      <c r="H57" s="4">
        <f t="shared" si="81"/>
        <v>1300</v>
      </c>
      <c r="I57" s="4">
        <f t="shared" si="82"/>
        <v>274</v>
      </c>
      <c r="J57">
        <v>100</v>
      </c>
      <c r="K57">
        <v>100</v>
      </c>
      <c r="L57">
        <f t="shared" si="83"/>
        <v>0</v>
      </c>
      <c r="N57" s="1">
        <f t="shared" si="84"/>
        <v>350</v>
      </c>
      <c r="O57" s="1">
        <f t="shared" si="84"/>
        <v>224</v>
      </c>
      <c r="P57" s="4">
        <f t="shared" si="85"/>
        <v>1250</v>
      </c>
      <c r="Q57" s="4">
        <f t="shared" si="85"/>
        <v>224</v>
      </c>
      <c r="R57" s="1">
        <f t="shared" si="86"/>
        <v>0</v>
      </c>
      <c r="S57" s="1">
        <f t="shared" si="87"/>
        <v>0</v>
      </c>
      <c r="T57" s="4">
        <f t="shared" si="88"/>
        <v>0</v>
      </c>
      <c r="U57" s="4">
        <f t="shared" si="89"/>
        <v>0</v>
      </c>
      <c r="W57">
        <f t="shared" si="91"/>
        <v>100</v>
      </c>
      <c r="X57">
        <f t="shared" si="92"/>
        <v>100</v>
      </c>
      <c r="Y57" s="2">
        <f t="shared" si="93"/>
        <v>400</v>
      </c>
      <c r="Z57" s="2">
        <f t="shared" si="94"/>
        <v>314</v>
      </c>
      <c r="AA57">
        <f t="shared" si="90"/>
        <v>0</v>
      </c>
      <c r="AB57">
        <f t="shared" si="95"/>
        <v>0</v>
      </c>
      <c r="AC57">
        <f t="shared" si="96"/>
        <v>0</v>
      </c>
      <c r="AG57" t="str">
        <f t="shared" si="19"/>
        <v>100</v>
      </c>
      <c r="AH57" t="str">
        <f t="shared" si="20"/>
        <v>100</v>
      </c>
      <c r="AI57" t="str">
        <f t="shared" si="21"/>
        <v>400</v>
      </c>
      <c r="AJ57" t="str">
        <f t="shared" si="22"/>
        <v>314</v>
      </c>
      <c r="AK57" t="str">
        <f t="shared" si="23"/>
        <v>0</v>
      </c>
      <c r="AL57" t="str">
        <f t="shared" si="24"/>
        <v>0</v>
      </c>
      <c r="AM57" t="str">
        <f t="shared" si="25"/>
        <v>0</v>
      </c>
      <c r="AO57" t="str">
        <f t="shared" si="26"/>
        <v>100</v>
      </c>
      <c r="AP57" t="str">
        <f t="shared" si="27"/>
        <v>100</v>
      </c>
      <c r="AQ57" t="str">
        <f t="shared" si="28"/>
        <v xml:space="preserve"> 400</v>
      </c>
      <c r="AR57" t="str">
        <f t="shared" si="29"/>
        <v>314</v>
      </c>
      <c r="AS57" t="str">
        <f t="shared" si="30"/>
        <v xml:space="preserve">    0</v>
      </c>
      <c r="AT57" t="str">
        <f t="shared" si="31"/>
        <v xml:space="preserve">   0</v>
      </c>
      <c r="AU57" t="str">
        <f t="shared" si="32"/>
        <v xml:space="preserve">  0</v>
      </c>
      <c r="AW57" t="str">
        <f t="shared" si="35"/>
        <v xml:space="preserve">            , &lt;&amp;key_physical_attrs  100 100  400 314     0    0   0&gt;</v>
      </c>
      <c r="BD57" s="1">
        <f t="shared" si="97"/>
        <v>400</v>
      </c>
      <c r="BE57" s="1">
        <f t="shared" si="98"/>
        <v>314</v>
      </c>
    </row>
    <row r="58" spans="1:57" x14ac:dyDescent="0.25">
      <c r="A58" s="1" t="s">
        <v>28</v>
      </c>
      <c r="B58" s="1">
        <v>3750</v>
      </c>
      <c r="C58" s="1">
        <v>-2050</v>
      </c>
      <c r="D58" s="1">
        <v>180</v>
      </c>
      <c r="F58" s="1">
        <f t="shared" si="79"/>
        <v>500</v>
      </c>
      <c r="G58" s="1">
        <f t="shared" si="80"/>
        <v>274</v>
      </c>
      <c r="H58" s="4">
        <f t="shared" si="81"/>
        <v>1200</v>
      </c>
      <c r="I58" s="4">
        <f t="shared" si="82"/>
        <v>274</v>
      </c>
      <c r="J58">
        <v>100</v>
      </c>
      <c r="K58">
        <v>100</v>
      </c>
      <c r="L58">
        <f t="shared" si="83"/>
        <v>0</v>
      </c>
      <c r="N58" s="1">
        <f t="shared" si="84"/>
        <v>450</v>
      </c>
      <c r="O58" s="1">
        <f t="shared" si="84"/>
        <v>224</v>
      </c>
      <c r="P58" s="4">
        <f t="shared" si="85"/>
        <v>1150</v>
      </c>
      <c r="Q58" s="4">
        <f t="shared" si="85"/>
        <v>224</v>
      </c>
      <c r="R58" s="1">
        <f t="shared" si="86"/>
        <v>0</v>
      </c>
      <c r="S58" s="1">
        <f t="shared" si="87"/>
        <v>0</v>
      </c>
      <c r="T58" s="4">
        <f t="shared" si="88"/>
        <v>0</v>
      </c>
      <c r="U58" s="4">
        <f t="shared" si="89"/>
        <v>0</v>
      </c>
      <c r="W58">
        <f t="shared" si="91"/>
        <v>100</v>
      </c>
      <c r="X58">
        <f t="shared" si="92"/>
        <v>100</v>
      </c>
      <c r="Y58" s="2">
        <f t="shared" si="93"/>
        <v>500</v>
      </c>
      <c r="Z58" s="2">
        <f t="shared" si="94"/>
        <v>314</v>
      </c>
      <c r="AA58">
        <f t="shared" si="90"/>
        <v>0</v>
      </c>
      <c r="AB58">
        <f t="shared" si="95"/>
        <v>0</v>
      </c>
      <c r="AC58">
        <f t="shared" si="96"/>
        <v>0</v>
      </c>
      <c r="AG58" t="str">
        <f t="shared" si="19"/>
        <v>100</v>
      </c>
      <c r="AH58" t="str">
        <f t="shared" si="20"/>
        <v>100</v>
      </c>
      <c r="AI58" t="str">
        <f t="shared" si="21"/>
        <v>500</v>
      </c>
      <c r="AJ58" t="str">
        <f t="shared" si="22"/>
        <v>314</v>
      </c>
      <c r="AK58" t="str">
        <f t="shared" si="23"/>
        <v>0</v>
      </c>
      <c r="AL58" t="str">
        <f t="shared" si="24"/>
        <v>0</v>
      </c>
      <c r="AM58" t="str">
        <f t="shared" si="25"/>
        <v>0</v>
      </c>
      <c r="AO58" t="str">
        <f t="shared" si="26"/>
        <v>100</v>
      </c>
      <c r="AP58" t="str">
        <f t="shared" si="27"/>
        <v>100</v>
      </c>
      <c r="AQ58" t="str">
        <f t="shared" si="28"/>
        <v xml:space="preserve"> 500</v>
      </c>
      <c r="AR58" t="str">
        <f t="shared" si="29"/>
        <v>314</v>
      </c>
      <c r="AS58" t="str">
        <f t="shared" si="30"/>
        <v xml:space="preserve">    0</v>
      </c>
      <c r="AT58" t="str">
        <f t="shared" si="31"/>
        <v xml:space="preserve">   0</v>
      </c>
      <c r="AU58" t="str">
        <f t="shared" si="32"/>
        <v xml:space="preserve">  0</v>
      </c>
      <c r="AW58" t="str">
        <f t="shared" si="35"/>
        <v xml:space="preserve">            , &lt;&amp;key_physical_attrs  100 100  500 314     0    0   0&gt;</v>
      </c>
      <c r="BD58" s="1">
        <f t="shared" si="97"/>
        <v>500</v>
      </c>
      <c r="BE58" s="1">
        <f t="shared" si="98"/>
        <v>314</v>
      </c>
    </row>
    <row r="59" spans="1:57" x14ac:dyDescent="0.25">
      <c r="A59" s="1" t="s">
        <v>35</v>
      </c>
      <c r="B59" s="1">
        <v>4500</v>
      </c>
      <c r="C59" s="1">
        <v>-2050</v>
      </c>
      <c r="D59" s="1">
        <v>180</v>
      </c>
      <c r="F59" s="1">
        <f t="shared" si="79"/>
        <v>600</v>
      </c>
      <c r="G59" s="1">
        <f t="shared" si="80"/>
        <v>274</v>
      </c>
      <c r="H59" s="4">
        <f t="shared" si="81"/>
        <v>1100</v>
      </c>
      <c r="I59" s="4">
        <f t="shared" si="82"/>
        <v>274</v>
      </c>
      <c r="J59">
        <v>100</v>
      </c>
      <c r="K59">
        <v>100</v>
      </c>
      <c r="L59">
        <f t="shared" si="83"/>
        <v>0</v>
      </c>
      <c r="N59" s="1">
        <f t="shared" si="84"/>
        <v>550</v>
      </c>
      <c r="O59" s="1">
        <f t="shared" si="84"/>
        <v>224</v>
      </c>
      <c r="P59" s="4">
        <f t="shared" si="85"/>
        <v>1050</v>
      </c>
      <c r="Q59" s="4">
        <f t="shared" si="85"/>
        <v>224</v>
      </c>
      <c r="R59" s="1">
        <f t="shared" si="86"/>
        <v>0</v>
      </c>
      <c r="S59" s="1">
        <f t="shared" si="87"/>
        <v>0</v>
      </c>
      <c r="T59" s="4">
        <f t="shared" si="88"/>
        <v>0</v>
      </c>
      <c r="U59" s="4">
        <f t="shared" si="89"/>
        <v>0</v>
      </c>
      <c r="W59">
        <f t="shared" si="91"/>
        <v>100</v>
      </c>
      <c r="X59">
        <f t="shared" si="92"/>
        <v>100</v>
      </c>
      <c r="Y59" s="2">
        <f t="shared" si="93"/>
        <v>600</v>
      </c>
      <c r="Z59" s="2">
        <f t="shared" si="94"/>
        <v>314</v>
      </c>
      <c r="AA59">
        <f t="shared" si="90"/>
        <v>0</v>
      </c>
      <c r="AB59">
        <f t="shared" si="95"/>
        <v>0</v>
      </c>
      <c r="AC59">
        <f t="shared" si="96"/>
        <v>0</v>
      </c>
      <c r="AG59" t="str">
        <f t="shared" si="19"/>
        <v>100</v>
      </c>
      <c r="AH59" t="str">
        <f t="shared" si="20"/>
        <v>100</v>
      </c>
      <c r="AI59" t="str">
        <f t="shared" si="21"/>
        <v>600</v>
      </c>
      <c r="AJ59" t="str">
        <f t="shared" si="22"/>
        <v>314</v>
      </c>
      <c r="AK59" t="str">
        <f t="shared" si="23"/>
        <v>0</v>
      </c>
      <c r="AL59" t="str">
        <f t="shared" si="24"/>
        <v>0</v>
      </c>
      <c r="AM59" t="str">
        <f t="shared" si="25"/>
        <v>0</v>
      </c>
      <c r="AO59" t="str">
        <f t="shared" si="26"/>
        <v>100</v>
      </c>
      <c r="AP59" t="str">
        <f t="shared" si="27"/>
        <v>100</v>
      </c>
      <c r="AQ59" t="str">
        <f t="shared" si="28"/>
        <v xml:space="preserve"> 600</v>
      </c>
      <c r="AR59" t="str">
        <f t="shared" si="29"/>
        <v>314</v>
      </c>
      <c r="AS59" t="str">
        <f t="shared" si="30"/>
        <v xml:space="preserve">    0</v>
      </c>
      <c r="AT59" t="str">
        <f t="shared" si="31"/>
        <v xml:space="preserve">   0</v>
      </c>
      <c r="AU59" t="str">
        <f t="shared" si="32"/>
        <v xml:space="preserve">  0</v>
      </c>
      <c r="AW59" t="str">
        <f t="shared" si="35"/>
        <v xml:space="preserve">            , &lt;&amp;key_physical_attrs  100 100  600 314     0    0   0&gt;</v>
      </c>
      <c r="BD59" s="1">
        <f t="shared" si="97"/>
        <v>600</v>
      </c>
      <c r="BE59" s="1">
        <f t="shared" si="98"/>
        <v>314</v>
      </c>
    </row>
    <row r="60" spans="1:57" x14ac:dyDescent="0.25">
      <c r="W60">
        <f>J59</f>
        <v>100</v>
      </c>
      <c r="X60">
        <f>K59</f>
        <v>100</v>
      </c>
      <c r="Y60" s="3">
        <f>P59+Y$6</f>
        <v>1100</v>
      </c>
      <c r="Z60" s="3">
        <f t="shared" ref="Z60" si="99">Q59+Z$6</f>
        <v>314</v>
      </c>
      <c r="AA60">
        <f>IF(L59=0,0,((-L59+360)*100))</f>
        <v>0</v>
      </c>
      <c r="AB60">
        <f>IF($L59=0,0,T59+Y$6)</f>
        <v>0</v>
      </c>
      <c r="AC60">
        <f>IF($L59=0,0,U59+Z$6)</f>
        <v>0</v>
      </c>
      <c r="AG60" t="str">
        <f t="shared" si="19"/>
        <v>100</v>
      </c>
      <c r="AH60" t="str">
        <f t="shared" si="20"/>
        <v>100</v>
      </c>
      <c r="AI60" t="str">
        <f t="shared" si="21"/>
        <v>1100</v>
      </c>
      <c r="AJ60" t="str">
        <f t="shared" si="22"/>
        <v>314</v>
      </c>
      <c r="AK60" t="str">
        <f t="shared" si="23"/>
        <v>0</v>
      </c>
      <c r="AL60" t="str">
        <f t="shared" si="24"/>
        <v>0</v>
      </c>
      <c r="AM60" t="str">
        <f t="shared" si="25"/>
        <v>0</v>
      </c>
      <c r="AO60" t="str">
        <f t="shared" si="26"/>
        <v>100</v>
      </c>
      <c r="AP60" t="str">
        <f t="shared" si="27"/>
        <v>100</v>
      </c>
      <c r="AQ60" t="str">
        <f t="shared" si="28"/>
        <v>1100</v>
      </c>
      <c r="AR60" t="str">
        <f t="shared" si="29"/>
        <v>314</v>
      </c>
      <c r="AS60" t="str">
        <f t="shared" si="30"/>
        <v xml:space="preserve">    0</v>
      </c>
      <c r="AT60" t="str">
        <f t="shared" si="31"/>
        <v xml:space="preserve">   0</v>
      </c>
      <c r="AU60" t="str">
        <f t="shared" si="32"/>
        <v xml:space="preserve">  0</v>
      </c>
      <c r="AW60" t="str">
        <f t="shared" si="35"/>
        <v xml:space="preserve">            , &lt;&amp;key_physical_attrs  100 100 1100 314     0    0   0&gt;</v>
      </c>
      <c r="BD60" s="4">
        <f>H59</f>
        <v>1100</v>
      </c>
      <c r="BE60" s="4">
        <f>I59+G$6</f>
        <v>314</v>
      </c>
    </row>
    <row r="61" spans="1:57" x14ac:dyDescent="0.25">
      <c r="W61">
        <f>J58</f>
        <v>100</v>
      </c>
      <c r="X61">
        <f>K58</f>
        <v>100</v>
      </c>
      <c r="Y61" s="3">
        <f>P58+Y$6</f>
        <v>1200</v>
      </c>
      <c r="Z61" s="3">
        <f>Q58+Z$6</f>
        <v>314</v>
      </c>
      <c r="AA61">
        <f>IF(L58=0,0,((-L58+360)*100))</f>
        <v>0</v>
      </c>
      <c r="AB61">
        <f>IF($L58=0,0,T58+Y$6)</f>
        <v>0</v>
      </c>
      <c r="AC61">
        <f>IF($L58=0,0,U58+Z$6)</f>
        <v>0</v>
      </c>
      <c r="AG61" t="str">
        <f t="shared" si="19"/>
        <v>100</v>
      </c>
      <c r="AH61" t="str">
        <f t="shared" si="20"/>
        <v>100</v>
      </c>
      <c r="AI61" t="str">
        <f t="shared" si="21"/>
        <v>1200</v>
      </c>
      <c r="AJ61" t="str">
        <f t="shared" si="22"/>
        <v>314</v>
      </c>
      <c r="AK61" t="str">
        <f t="shared" si="23"/>
        <v>0</v>
      </c>
      <c r="AL61" t="str">
        <f t="shared" si="24"/>
        <v>0</v>
      </c>
      <c r="AM61" t="str">
        <f t="shared" si="25"/>
        <v>0</v>
      </c>
      <c r="AO61" t="str">
        <f t="shared" si="26"/>
        <v>100</v>
      </c>
      <c r="AP61" t="str">
        <f t="shared" si="27"/>
        <v>100</v>
      </c>
      <c r="AQ61" t="str">
        <f t="shared" si="28"/>
        <v>1200</v>
      </c>
      <c r="AR61" t="str">
        <f t="shared" si="29"/>
        <v>314</v>
      </c>
      <c r="AS61" t="str">
        <f t="shared" si="30"/>
        <v xml:space="preserve">    0</v>
      </c>
      <c r="AT61" t="str">
        <f t="shared" si="31"/>
        <v xml:space="preserve">   0</v>
      </c>
      <c r="AU61" t="str">
        <f t="shared" si="32"/>
        <v xml:space="preserve">  0</v>
      </c>
      <c r="AW61" t="str">
        <f t="shared" si="35"/>
        <v xml:space="preserve">            , &lt;&amp;key_physical_attrs  100 100 1200 314     0    0   0&gt;</v>
      </c>
      <c r="BD61" s="4">
        <f>H58</f>
        <v>1200</v>
      </c>
      <c r="BE61" s="4">
        <f>I58+G$6</f>
        <v>314</v>
      </c>
    </row>
    <row r="62" spans="1:57" x14ac:dyDescent="0.25">
      <c r="W62">
        <f>J57</f>
        <v>100</v>
      </c>
      <c r="X62">
        <f>K57</f>
        <v>100</v>
      </c>
      <c r="Y62" s="3">
        <f>P57+Y$6</f>
        <v>1300</v>
      </c>
      <c r="Z62" s="3">
        <f>Q57+Z$6</f>
        <v>314</v>
      </c>
      <c r="AA62">
        <f>IF(L57=0,0,((-L57+360)*100))</f>
        <v>0</v>
      </c>
      <c r="AB62">
        <f>IF($L57=0,0,T57+Y$6)</f>
        <v>0</v>
      </c>
      <c r="AC62">
        <f>IF($L57=0,0,U57+Z$6)</f>
        <v>0</v>
      </c>
      <c r="AG62" t="str">
        <f t="shared" si="19"/>
        <v>100</v>
      </c>
      <c r="AH62" t="str">
        <f t="shared" si="20"/>
        <v>100</v>
      </c>
      <c r="AI62" t="str">
        <f t="shared" si="21"/>
        <v>1300</v>
      </c>
      <c r="AJ62" t="str">
        <f t="shared" si="22"/>
        <v>314</v>
      </c>
      <c r="AK62" t="str">
        <f t="shared" si="23"/>
        <v>0</v>
      </c>
      <c r="AL62" t="str">
        <f t="shared" si="24"/>
        <v>0</v>
      </c>
      <c r="AM62" t="str">
        <f t="shared" si="25"/>
        <v>0</v>
      </c>
      <c r="AO62" t="str">
        <f t="shared" si="26"/>
        <v>100</v>
      </c>
      <c r="AP62" t="str">
        <f t="shared" si="27"/>
        <v>100</v>
      </c>
      <c r="AQ62" t="str">
        <f t="shared" si="28"/>
        <v>1300</v>
      </c>
      <c r="AR62" t="str">
        <f t="shared" si="29"/>
        <v>314</v>
      </c>
      <c r="AS62" t="str">
        <f t="shared" si="30"/>
        <v xml:space="preserve">    0</v>
      </c>
      <c r="AT62" t="str">
        <f t="shared" si="31"/>
        <v xml:space="preserve">   0</v>
      </c>
      <c r="AU62" t="str">
        <f t="shared" si="32"/>
        <v xml:space="preserve">  0</v>
      </c>
      <c r="AW62" t="str">
        <f t="shared" si="35"/>
        <v xml:space="preserve">            , &lt;&amp;key_physical_attrs  100 100 1300 314     0    0   0&gt;</v>
      </c>
      <c r="BD62" s="4">
        <f>H57</f>
        <v>1300</v>
      </c>
      <c r="BE62" s="4">
        <f>I57+G$6</f>
        <v>314</v>
      </c>
    </row>
    <row r="63" spans="1:57" x14ac:dyDescent="0.25">
      <c r="W63">
        <f>J56</f>
        <v>100</v>
      </c>
      <c r="X63">
        <f>K56</f>
        <v>100</v>
      </c>
      <c r="Y63" s="3">
        <f>P56+Y$6</f>
        <v>1400</v>
      </c>
      <c r="Z63" s="3">
        <f>Q56+Z$6</f>
        <v>300</v>
      </c>
      <c r="AA63">
        <f>IF(L56=0,0,((-L56+360)*100))</f>
        <v>0</v>
      </c>
      <c r="AB63">
        <f>IF($L56=0,0,T56+Y$6)</f>
        <v>0</v>
      </c>
      <c r="AC63">
        <f>IF($L56=0,0,U56+Z$6)</f>
        <v>0</v>
      </c>
      <c r="AG63" t="str">
        <f t="shared" si="19"/>
        <v>100</v>
      </c>
      <c r="AH63" t="str">
        <f t="shared" si="20"/>
        <v>100</v>
      </c>
      <c r="AI63" t="str">
        <f t="shared" si="21"/>
        <v>1400</v>
      </c>
      <c r="AJ63" t="str">
        <f t="shared" si="22"/>
        <v>300</v>
      </c>
      <c r="AK63" t="str">
        <f t="shared" si="23"/>
        <v>0</v>
      </c>
      <c r="AL63" t="str">
        <f t="shared" si="24"/>
        <v>0</v>
      </c>
      <c r="AM63" t="str">
        <f t="shared" si="25"/>
        <v>0</v>
      </c>
      <c r="AO63" t="str">
        <f t="shared" si="26"/>
        <v>100</v>
      </c>
      <c r="AP63" t="str">
        <f t="shared" si="27"/>
        <v>100</v>
      </c>
      <c r="AQ63" t="str">
        <f t="shared" si="28"/>
        <v>1400</v>
      </c>
      <c r="AR63" t="str">
        <f t="shared" si="29"/>
        <v>300</v>
      </c>
      <c r="AS63" t="str">
        <f t="shared" si="30"/>
        <v xml:space="preserve">    0</v>
      </c>
      <c r="AT63" t="str">
        <f t="shared" si="31"/>
        <v xml:space="preserve">   0</v>
      </c>
      <c r="AU63" t="str">
        <f t="shared" si="32"/>
        <v xml:space="preserve">  0</v>
      </c>
      <c r="AW63" t="str">
        <f t="shared" si="35"/>
        <v xml:space="preserve">            , &lt;&amp;key_physical_attrs  100 100 1400 300     0    0   0&gt;</v>
      </c>
      <c r="BD63" s="4">
        <f>H56</f>
        <v>1400</v>
      </c>
      <c r="BE63" s="4">
        <f>I56+G$6</f>
        <v>300</v>
      </c>
    </row>
    <row r="64" spans="1:57" x14ac:dyDescent="0.25">
      <c r="W64">
        <f>J55</f>
        <v>100</v>
      </c>
      <c r="X64">
        <f>K55</f>
        <v>100</v>
      </c>
      <c r="Y64" s="3">
        <f>P55+Y$6</f>
        <v>1500</v>
      </c>
      <c r="Z64" s="3">
        <f>Q55+Z$6</f>
        <v>314</v>
      </c>
      <c r="AA64">
        <f>IF(L55=0,0,((-L55+360)*100))</f>
        <v>0</v>
      </c>
      <c r="AB64">
        <f>IF($L55=0,0,T55+Y$6)</f>
        <v>0</v>
      </c>
      <c r="AC64">
        <f>IF($L55=0,0,U55+Z$6)</f>
        <v>0</v>
      </c>
      <c r="AG64" t="str">
        <f t="shared" si="19"/>
        <v>100</v>
      </c>
      <c r="AH64" t="str">
        <f t="shared" si="20"/>
        <v>100</v>
      </c>
      <c r="AI64" t="str">
        <f t="shared" si="21"/>
        <v>1500</v>
      </c>
      <c r="AJ64" t="str">
        <f t="shared" si="22"/>
        <v>314</v>
      </c>
      <c r="AK64" t="str">
        <f t="shared" si="23"/>
        <v>0</v>
      </c>
      <c r="AL64" t="str">
        <f t="shared" si="24"/>
        <v>0</v>
      </c>
      <c r="AM64" t="str">
        <f t="shared" si="25"/>
        <v>0</v>
      </c>
      <c r="AO64" t="str">
        <f t="shared" si="26"/>
        <v>100</v>
      </c>
      <c r="AP64" t="str">
        <f t="shared" si="27"/>
        <v>100</v>
      </c>
      <c r="AQ64" t="str">
        <f t="shared" si="28"/>
        <v>1500</v>
      </c>
      <c r="AR64" t="str">
        <f t="shared" si="29"/>
        <v>314</v>
      </c>
      <c r="AS64" t="str">
        <f t="shared" si="30"/>
        <v xml:space="preserve">    0</v>
      </c>
      <c r="AT64" t="str">
        <f t="shared" si="31"/>
        <v xml:space="preserve">   0</v>
      </c>
      <c r="AU64" t="str">
        <f t="shared" si="32"/>
        <v xml:space="preserve">  0</v>
      </c>
      <c r="AW64" t="str">
        <f t="shared" si="35"/>
        <v xml:space="preserve">            , &lt;&amp;key_physical_attrs  100 100 1500 314     0    0   0&gt;</v>
      </c>
      <c r="BD64" s="4">
        <f>H55</f>
        <v>1500</v>
      </c>
      <c r="BE64" s="4">
        <f>I55+G$6</f>
        <v>314</v>
      </c>
    </row>
    <row r="65" spans="1:57" x14ac:dyDescent="0.25">
      <c r="W65">
        <f>J54</f>
        <v>100</v>
      </c>
      <c r="X65">
        <f>K54</f>
        <v>100</v>
      </c>
      <c r="Y65" s="3">
        <f>P54+Y$6</f>
        <v>1600</v>
      </c>
      <c r="Z65" s="3">
        <f>Q54+Z$6</f>
        <v>340</v>
      </c>
      <c r="AA65">
        <f>IF(L54=0,0,((-L54+360)*100))</f>
        <v>0</v>
      </c>
      <c r="AB65">
        <f>IF($L54=0,0,T54+Y$6)</f>
        <v>0</v>
      </c>
      <c r="AC65">
        <f>IF($L54=0,0,U54+Z$6)</f>
        <v>0</v>
      </c>
      <c r="AG65" t="str">
        <f t="shared" si="19"/>
        <v>100</v>
      </c>
      <c r="AH65" t="str">
        <f t="shared" si="20"/>
        <v>100</v>
      </c>
      <c r="AI65" t="str">
        <f t="shared" si="21"/>
        <v>1600</v>
      </c>
      <c r="AJ65" t="str">
        <f t="shared" si="22"/>
        <v>340</v>
      </c>
      <c r="AK65" t="str">
        <f t="shared" si="23"/>
        <v>0</v>
      </c>
      <c r="AL65" t="str">
        <f t="shared" si="24"/>
        <v>0</v>
      </c>
      <c r="AM65" t="str">
        <f t="shared" si="25"/>
        <v>0</v>
      </c>
      <c r="AO65" t="str">
        <f t="shared" si="26"/>
        <v>100</v>
      </c>
      <c r="AP65" t="str">
        <f t="shared" si="27"/>
        <v>100</v>
      </c>
      <c r="AQ65" t="str">
        <f t="shared" si="28"/>
        <v>1600</v>
      </c>
      <c r="AR65" t="str">
        <f t="shared" si="29"/>
        <v>340</v>
      </c>
      <c r="AS65" t="str">
        <f t="shared" si="30"/>
        <v xml:space="preserve">    0</v>
      </c>
      <c r="AT65" t="str">
        <f t="shared" si="31"/>
        <v xml:space="preserve">   0</v>
      </c>
      <c r="AU65" t="str">
        <f t="shared" si="32"/>
        <v xml:space="preserve">  0</v>
      </c>
      <c r="AW65" t="str">
        <f t="shared" si="35"/>
        <v xml:space="preserve">            , &lt;&amp;key_physical_attrs  100 100 1600 340     0    0   0&gt;</v>
      </c>
      <c r="BD65" s="4">
        <f>H54</f>
        <v>1600</v>
      </c>
      <c r="BE65" s="4">
        <f>I54+G$6</f>
        <v>340</v>
      </c>
    </row>
    <row r="66" spans="1:57" x14ac:dyDescent="0.25">
      <c r="W66">
        <f>J53</f>
        <v>100</v>
      </c>
      <c r="X66">
        <f>K53</f>
        <v>100</v>
      </c>
      <c r="Y66" s="3">
        <f>P53+Y$6</f>
        <v>1700</v>
      </c>
      <c r="Z66" s="3">
        <f>Q53+Z$6</f>
        <v>340</v>
      </c>
      <c r="AA66">
        <f>IF(L53=0,0,((-L53+360)*100))</f>
        <v>0</v>
      </c>
      <c r="AB66">
        <f>IF($L53=0,0,T53+Y$6)</f>
        <v>0</v>
      </c>
      <c r="AC66">
        <f>IF($L53=0,0,U53+Z$6)</f>
        <v>0</v>
      </c>
      <c r="AG66" t="str">
        <f t="shared" si="19"/>
        <v>100</v>
      </c>
      <c r="AH66" t="str">
        <f t="shared" si="20"/>
        <v>100</v>
      </c>
      <c r="AI66" t="str">
        <f t="shared" si="21"/>
        <v>1700</v>
      </c>
      <c r="AJ66" t="str">
        <f t="shared" si="22"/>
        <v>340</v>
      </c>
      <c r="AK66" t="str">
        <f t="shared" si="23"/>
        <v>0</v>
      </c>
      <c r="AL66" t="str">
        <f t="shared" si="24"/>
        <v>0</v>
      </c>
      <c r="AM66" t="str">
        <f t="shared" si="25"/>
        <v>0</v>
      </c>
      <c r="AO66" t="str">
        <f t="shared" si="26"/>
        <v>100</v>
      </c>
      <c r="AP66" t="str">
        <f t="shared" si="27"/>
        <v>100</v>
      </c>
      <c r="AQ66" t="str">
        <f t="shared" si="28"/>
        <v>1700</v>
      </c>
      <c r="AR66" t="str">
        <f t="shared" si="29"/>
        <v>340</v>
      </c>
      <c r="AS66" t="str">
        <f t="shared" si="30"/>
        <v xml:space="preserve">    0</v>
      </c>
      <c r="AT66" t="str">
        <f t="shared" si="31"/>
        <v xml:space="preserve">   0</v>
      </c>
      <c r="AU66" t="str">
        <f t="shared" si="32"/>
        <v xml:space="preserve">  0</v>
      </c>
      <c r="AW66" t="str">
        <f t="shared" si="35"/>
        <v xml:space="preserve">            , &lt;&amp;key_physical_attrs  100 100 1700 340     0    0   0&gt;</v>
      </c>
      <c r="BD66" s="4">
        <f>H53</f>
        <v>1700</v>
      </c>
      <c r="BE66" s="4">
        <f>I53+G$6</f>
        <v>340</v>
      </c>
    </row>
    <row r="67" spans="1:57" x14ac:dyDescent="0.25">
      <c r="A67" s="2" t="s">
        <v>38</v>
      </c>
      <c r="B67" s="2">
        <v>2550</v>
      </c>
      <c r="C67" s="2">
        <v>-2888</v>
      </c>
      <c r="D67" s="2">
        <v>180</v>
      </c>
      <c r="F67" s="2">
        <f>INT((B67/750)*100)</f>
        <v>340</v>
      </c>
      <c r="G67" s="2">
        <f>INT((C67/750)*100)*-1</f>
        <v>386</v>
      </c>
      <c r="H67" s="3">
        <f>INT((($I$9+($I$9-B67))/750)*100)</f>
        <v>1360</v>
      </c>
      <c r="I67" s="3">
        <f>INT((C67/750)*100)*-1</f>
        <v>386</v>
      </c>
      <c r="J67">
        <v>100</v>
      </c>
      <c r="K67">
        <v>100</v>
      </c>
      <c r="L67">
        <f>(180-D67)*1000</f>
        <v>0</v>
      </c>
      <c r="N67" s="2">
        <f t="shared" ref="N67:O71" si="100">INT(F67-(J67/2))</f>
        <v>290</v>
      </c>
      <c r="O67" s="2">
        <f t="shared" si="100"/>
        <v>336</v>
      </c>
      <c r="P67" s="3">
        <f t="shared" ref="P67:Q71" si="101">INT(H67-(J67/2))</f>
        <v>1310</v>
      </c>
      <c r="Q67" s="3">
        <f t="shared" si="101"/>
        <v>336</v>
      </c>
      <c r="R67" s="2">
        <f t="shared" ref="R67:R71" si="102">IF($L67=0,0,F67)</f>
        <v>0</v>
      </c>
      <c r="S67" s="2">
        <f t="shared" ref="S67:S71" si="103">IF($L67=0,0,G67)</f>
        <v>0</v>
      </c>
      <c r="T67" s="3">
        <f t="shared" ref="T67:T71" si="104">IF($L67=0,0,H67)</f>
        <v>0</v>
      </c>
      <c r="U67" s="3">
        <f t="shared" ref="U67:U71" si="105">IF($L67=0,0,I67)</f>
        <v>0</v>
      </c>
      <c r="W67">
        <f>J67</f>
        <v>100</v>
      </c>
      <c r="X67">
        <f>K67</f>
        <v>100</v>
      </c>
      <c r="Y67" s="2">
        <f>N67+Y$6</f>
        <v>340</v>
      </c>
      <c r="Z67" s="2">
        <f>O67+Z$6</f>
        <v>426</v>
      </c>
      <c r="AA67">
        <f>L67*100</f>
        <v>0</v>
      </c>
      <c r="AB67">
        <f>IF($L67=0,0,R67+Y$6)</f>
        <v>0</v>
      </c>
      <c r="AC67">
        <f>IF($L67=0,0,S67+Z$6)</f>
        <v>0</v>
      </c>
      <c r="AG67" t="str">
        <f t="shared" si="19"/>
        <v>100</v>
      </c>
      <c r="AH67" t="str">
        <f t="shared" si="20"/>
        <v>100</v>
      </c>
      <c r="AI67" t="str">
        <f t="shared" si="21"/>
        <v>340</v>
      </c>
      <c r="AJ67" t="str">
        <f t="shared" si="22"/>
        <v>426</v>
      </c>
      <c r="AK67" t="str">
        <f t="shared" si="23"/>
        <v>0</v>
      </c>
      <c r="AL67" t="str">
        <f t="shared" si="24"/>
        <v>0</v>
      </c>
      <c r="AM67" t="str">
        <f t="shared" si="25"/>
        <v>0</v>
      </c>
      <c r="AO67" t="str">
        <f t="shared" si="26"/>
        <v>100</v>
      </c>
      <c r="AP67" t="str">
        <f t="shared" si="27"/>
        <v>100</v>
      </c>
      <c r="AQ67" t="str">
        <f t="shared" si="28"/>
        <v xml:space="preserve"> 340</v>
      </c>
      <c r="AR67" t="str">
        <f t="shared" si="29"/>
        <v>426</v>
      </c>
      <c r="AS67" t="str">
        <f t="shared" si="30"/>
        <v xml:space="preserve">    0</v>
      </c>
      <c r="AT67" t="str">
        <f t="shared" si="31"/>
        <v xml:space="preserve">   0</v>
      </c>
      <c r="AU67" t="str">
        <f t="shared" si="32"/>
        <v xml:space="preserve">  0</v>
      </c>
      <c r="AW67" t="str">
        <f t="shared" si="35"/>
        <v xml:space="preserve">            , &lt;&amp;key_physical_attrs  100 100  340 426     0    0   0&gt;</v>
      </c>
      <c r="BD67" s="2">
        <f>F67</f>
        <v>340</v>
      </c>
      <c r="BE67" s="2">
        <f>G67+G$6</f>
        <v>426</v>
      </c>
    </row>
    <row r="68" spans="1:57" x14ac:dyDescent="0.25">
      <c r="A68" s="2" t="s">
        <v>33</v>
      </c>
      <c r="B68" s="2">
        <v>3300</v>
      </c>
      <c r="C68" s="2">
        <v>-2888</v>
      </c>
      <c r="D68" s="2">
        <v>180</v>
      </c>
      <c r="F68" s="2">
        <f>INT((B68/750)*100)</f>
        <v>440</v>
      </c>
      <c r="G68" s="2">
        <f>INT((C68/750)*100)*-1</f>
        <v>386</v>
      </c>
      <c r="H68" s="3">
        <f>INT((($I$9+($I$9-B68))/750)*100)</f>
        <v>1260</v>
      </c>
      <c r="I68" s="3">
        <f>INT((C68/750)*100)*-1</f>
        <v>386</v>
      </c>
      <c r="J68">
        <v>100</v>
      </c>
      <c r="K68">
        <v>100</v>
      </c>
      <c r="L68">
        <f>(180-D68)*1000</f>
        <v>0</v>
      </c>
      <c r="N68" s="2">
        <f t="shared" si="100"/>
        <v>390</v>
      </c>
      <c r="O68" s="2">
        <f t="shared" si="100"/>
        <v>336</v>
      </c>
      <c r="P68" s="3">
        <f t="shared" si="101"/>
        <v>1210</v>
      </c>
      <c r="Q68" s="3">
        <f t="shared" si="101"/>
        <v>336</v>
      </c>
      <c r="R68" s="2">
        <f t="shared" si="102"/>
        <v>0</v>
      </c>
      <c r="S68" s="2">
        <f t="shared" si="103"/>
        <v>0</v>
      </c>
      <c r="T68" s="3">
        <f t="shared" si="104"/>
        <v>0</v>
      </c>
      <c r="U68" s="3">
        <f t="shared" si="105"/>
        <v>0</v>
      </c>
      <c r="W68">
        <f t="shared" ref="W68:W71" si="106">J68</f>
        <v>100</v>
      </c>
      <c r="X68">
        <f t="shared" ref="X68:X71" si="107">K68</f>
        <v>100</v>
      </c>
      <c r="Y68" s="2">
        <f t="shared" ref="Y68:Y71" si="108">N68+Y$6</f>
        <v>440</v>
      </c>
      <c r="Z68" s="2">
        <f t="shared" ref="Z68:Z71" si="109">O68+Z$6</f>
        <v>426</v>
      </c>
      <c r="AA68">
        <f>L68*100</f>
        <v>0</v>
      </c>
      <c r="AB68">
        <f t="shared" ref="AB68:AB71" si="110">IF($L68=0,0,R68+Y$6)</f>
        <v>0</v>
      </c>
      <c r="AC68">
        <f t="shared" ref="AC68:AC71" si="111">IF($L68=0,0,S68+Z$6)</f>
        <v>0</v>
      </c>
      <c r="AG68" t="str">
        <f t="shared" si="19"/>
        <v>100</v>
      </c>
      <c r="AH68" t="str">
        <f t="shared" si="20"/>
        <v>100</v>
      </c>
      <c r="AI68" t="str">
        <f t="shared" si="21"/>
        <v>440</v>
      </c>
      <c r="AJ68" t="str">
        <f t="shared" si="22"/>
        <v>426</v>
      </c>
      <c r="AK68" t="str">
        <f t="shared" si="23"/>
        <v>0</v>
      </c>
      <c r="AL68" t="str">
        <f t="shared" si="24"/>
        <v>0</v>
      </c>
      <c r="AM68" t="str">
        <f t="shared" si="25"/>
        <v>0</v>
      </c>
      <c r="AO68" t="str">
        <f t="shared" si="26"/>
        <v>100</v>
      </c>
      <c r="AP68" t="str">
        <f t="shared" si="27"/>
        <v>100</v>
      </c>
      <c r="AQ68" t="str">
        <f t="shared" si="28"/>
        <v xml:space="preserve"> 440</v>
      </c>
      <c r="AR68" t="str">
        <f t="shared" si="29"/>
        <v>426</v>
      </c>
      <c r="AS68" t="str">
        <f t="shared" si="30"/>
        <v xml:space="preserve">    0</v>
      </c>
      <c r="AT68" t="str">
        <f t="shared" si="31"/>
        <v xml:space="preserve">   0</v>
      </c>
      <c r="AU68" t="str">
        <f t="shared" si="32"/>
        <v xml:space="preserve">  0</v>
      </c>
      <c r="AW68" t="str">
        <f t="shared" si="35"/>
        <v xml:space="preserve">            , &lt;&amp;key_physical_attrs  100 100  440 426     0    0   0&gt;</v>
      </c>
      <c r="BD68" s="2">
        <f t="shared" ref="BD68:BD71" si="112">F68</f>
        <v>440</v>
      </c>
      <c r="BE68" s="2">
        <f t="shared" ref="BE68:BE71" si="113">G68+G$6</f>
        <v>426</v>
      </c>
    </row>
    <row r="69" spans="1:57" x14ac:dyDescent="0.25">
      <c r="A69" s="2" t="s">
        <v>34</v>
      </c>
      <c r="B69" s="2">
        <v>4122</v>
      </c>
      <c r="C69" s="2">
        <v>-2996</v>
      </c>
      <c r="D69" s="2">
        <v>165</v>
      </c>
      <c r="F69" s="2">
        <f>INT((B69/750)*100)</f>
        <v>549</v>
      </c>
      <c r="G69" s="2">
        <f>INT((C69/750)*100)*-1</f>
        <v>400</v>
      </c>
      <c r="H69" s="3">
        <f>INT((($I$9+($I$9-B69))/750)*100)</f>
        <v>1150</v>
      </c>
      <c r="I69" s="3">
        <f>INT((C69/750)*100)*-1</f>
        <v>400</v>
      </c>
      <c r="J69">
        <v>100</v>
      </c>
      <c r="K69">
        <v>100</v>
      </c>
      <c r="L69">
        <f>(180-D69)</f>
        <v>15</v>
      </c>
      <c r="N69" s="2">
        <f t="shared" si="100"/>
        <v>499</v>
      </c>
      <c r="O69" s="2">
        <f t="shared" si="100"/>
        <v>350</v>
      </c>
      <c r="P69" s="3">
        <f t="shared" si="101"/>
        <v>1100</v>
      </c>
      <c r="Q69" s="3">
        <f t="shared" si="101"/>
        <v>350</v>
      </c>
      <c r="R69" s="2">
        <f t="shared" si="102"/>
        <v>549</v>
      </c>
      <c r="S69" s="2">
        <f t="shared" si="103"/>
        <v>400</v>
      </c>
      <c r="T69" s="3">
        <f t="shared" si="104"/>
        <v>1150</v>
      </c>
      <c r="U69" s="3">
        <f t="shared" si="105"/>
        <v>400</v>
      </c>
      <c r="W69">
        <f t="shared" si="106"/>
        <v>100</v>
      </c>
      <c r="X69">
        <f t="shared" si="107"/>
        <v>100</v>
      </c>
      <c r="Y69" s="2">
        <f t="shared" si="108"/>
        <v>549</v>
      </c>
      <c r="Z69" s="2">
        <f t="shared" si="109"/>
        <v>440</v>
      </c>
      <c r="AA69">
        <f>L69*100</f>
        <v>1500</v>
      </c>
      <c r="AB69">
        <f t="shared" si="110"/>
        <v>599</v>
      </c>
      <c r="AC69">
        <f t="shared" si="111"/>
        <v>490</v>
      </c>
      <c r="AG69" t="str">
        <f t="shared" si="19"/>
        <v>100</v>
      </c>
      <c r="AH69" t="str">
        <f t="shared" si="20"/>
        <v>100</v>
      </c>
      <c r="AI69" t="str">
        <f t="shared" si="21"/>
        <v>549</v>
      </c>
      <c r="AJ69" t="str">
        <f t="shared" si="22"/>
        <v>440</v>
      </c>
      <c r="AK69" t="str">
        <f t="shared" si="23"/>
        <v>1500</v>
      </c>
      <c r="AL69" t="str">
        <f t="shared" si="24"/>
        <v>599</v>
      </c>
      <c r="AM69" t="str">
        <f t="shared" si="25"/>
        <v>490</v>
      </c>
      <c r="AO69" t="str">
        <f t="shared" si="26"/>
        <v>100</v>
      </c>
      <c r="AP69" t="str">
        <f t="shared" si="27"/>
        <v>100</v>
      </c>
      <c r="AQ69" t="str">
        <f t="shared" si="28"/>
        <v xml:space="preserve"> 549</v>
      </c>
      <c r="AR69" t="str">
        <f t="shared" si="29"/>
        <v>440</v>
      </c>
      <c r="AS69" t="str">
        <f t="shared" si="30"/>
        <v xml:space="preserve"> 1500</v>
      </c>
      <c r="AT69" t="str">
        <f t="shared" si="31"/>
        <v xml:space="preserve"> 599</v>
      </c>
      <c r="AU69" t="str">
        <f t="shared" si="32"/>
        <v>490</v>
      </c>
      <c r="AW69" t="str">
        <f t="shared" si="35"/>
        <v xml:space="preserve">            , &lt;&amp;key_physical_attrs  100 100  549 440  1500  599 490&gt;</v>
      </c>
      <c r="BD69" s="2">
        <f t="shared" si="112"/>
        <v>549</v>
      </c>
      <c r="BE69" s="2">
        <f t="shared" si="113"/>
        <v>440</v>
      </c>
    </row>
    <row r="70" spans="1:57" x14ac:dyDescent="0.25">
      <c r="A70" s="2" t="s">
        <v>36</v>
      </c>
      <c r="B70" s="2">
        <v>4888</v>
      </c>
      <c r="C70" s="2">
        <v>-3313</v>
      </c>
      <c r="D70" s="2">
        <v>150</v>
      </c>
      <c r="F70" s="2">
        <f>INT((B70/750)*100)</f>
        <v>651</v>
      </c>
      <c r="G70" s="2">
        <f>INT((C70/750)*100)*-1</f>
        <v>442</v>
      </c>
      <c r="H70" s="3">
        <f>INT((($I$9+($I$9-B70))/750)*100)</f>
        <v>1048</v>
      </c>
      <c r="I70" s="3">
        <f>INT((C70/750)*100)*-1</f>
        <v>442</v>
      </c>
      <c r="J70">
        <v>100</v>
      </c>
      <c r="K70">
        <v>100</v>
      </c>
      <c r="L70">
        <f>(180-D70)</f>
        <v>30</v>
      </c>
      <c r="N70" s="2">
        <f t="shared" si="100"/>
        <v>601</v>
      </c>
      <c r="O70" s="2">
        <f t="shared" si="100"/>
        <v>392</v>
      </c>
      <c r="P70" s="3">
        <f t="shared" si="101"/>
        <v>998</v>
      </c>
      <c r="Q70" s="3">
        <f t="shared" si="101"/>
        <v>392</v>
      </c>
      <c r="R70" s="2">
        <f t="shared" si="102"/>
        <v>651</v>
      </c>
      <c r="S70" s="2">
        <f t="shared" si="103"/>
        <v>442</v>
      </c>
      <c r="T70" s="3">
        <f t="shared" si="104"/>
        <v>1048</v>
      </c>
      <c r="U70" s="3">
        <f t="shared" si="105"/>
        <v>442</v>
      </c>
      <c r="W70">
        <f t="shared" si="106"/>
        <v>100</v>
      </c>
      <c r="X70">
        <f t="shared" si="107"/>
        <v>100</v>
      </c>
      <c r="Y70" s="2">
        <f t="shared" si="108"/>
        <v>651</v>
      </c>
      <c r="Z70" s="2">
        <f t="shared" si="109"/>
        <v>482</v>
      </c>
      <c r="AA70">
        <f>L70*100</f>
        <v>3000</v>
      </c>
      <c r="AB70">
        <f t="shared" si="110"/>
        <v>701</v>
      </c>
      <c r="AC70">
        <f t="shared" si="111"/>
        <v>532</v>
      </c>
      <c r="AG70" t="str">
        <f t="shared" si="19"/>
        <v>100</v>
      </c>
      <c r="AH70" t="str">
        <f t="shared" si="20"/>
        <v>100</v>
      </c>
      <c r="AI70" t="str">
        <f t="shared" si="21"/>
        <v>651</v>
      </c>
      <c r="AJ70" t="str">
        <f t="shared" si="22"/>
        <v>482</v>
      </c>
      <c r="AK70" t="str">
        <f t="shared" si="23"/>
        <v>3000</v>
      </c>
      <c r="AL70" t="str">
        <f t="shared" si="24"/>
        <v>701</v>
      </c>
      <c r="AM70" t="str">
        <f t="shared" si="25"/>
        <v>532</v>
      </c>
      <c r="AO70" t="str">
        <f t="shared" si="26"/>
        <v>100</v>
      </c>
      <c r="AP70" t="str">
        <f t="shared" si="27"/>
        <v>100</v>
      </c>
      <c r="AQ70" t="str">
        <f t="shared" si="28"/>
        <v xml:space="preserve"> 651</v>
      </c>
      <c r="AR70" t="str">
        <f t="shared" si="29"/>
        <v>482</v>
      </c>
      <c r="AS70" t="str">
        <f t="shared" si="30"/>
        <v xml:space="preserve"> 3000</v>
      </c>
      <c r="AT70" t="str">
        <f t="shared" si="31"/>
        <v xml:space="preserve"> 701</v>
      </c>
      <c r="AU70" t="str">
        <f t="shared" si="32"/>
        <v>532</v>
      </c>
      <c r="AW70" t="str">
        <f t="shared" si="35"/>
        <v xml:space="preserve">            , &lt;&amp;key_physical_attrs  100 100  651 482  3000  701 532&gt;</v>
      </c>
      <c r="BD70" s="2">
        <f t="shared" si="112"/>
        <v>651</v>
      </c>
      <c r="BE70" s="2">
        <f t="shared" si="113"/>
        <v>482</v>
      </c>
    </row>
    <row r="71" spans="1:57" x14ac:dyDescent="0.25">
      <c r="A71" s="2" t="s">
        <v>40</v>
      </c>
      <c r="B71" s="2">
        <v>5275</v>
      </c>
      <c r="C71" s="2">
        <v>-4083</v>
      </c>
      <c r="D71" s="2">
        <v>135</v>
      </c>
      <c r="F71" s="2">
        <f>INT((B71/750)*100)</f>
        <v>703</v>
      </c>
      <c r="G71" s="2">
        <f>INT((C71/750)*100)*-1</f>
        <v>545</v>
      </c>
      <c r="H71" s="3">
        <f>INT((($I$9+($I$9-B71))/750)*100)</f>
        <v>996</v>
      </c>
      <c r="I71" s="3">
        <f>INT((C71/750)*100)*-1</f>
        <v>545</v>
      </c>
      <c r="J71">
        <v>100</v>
      </c>
      <c r="K71">
        <v>200</v>
      </c>
      <c r="L71">
        <f>(180-D71)</f>
        <v>45</v>
      </c>
      <c r="N71" s="2">
        <f t="shared" si="100"/>
        <v>653</v>
      </c>
      <c r="O71" s="2">
        <f t="shared" si="100"/>
        <v>445</v>
      </c>
      <c r="P71" s="3">
        <f t="shared" si="101"/>
        <v>946</v>
      </c>
      <c r="Q71" s="3">
        <f t="shared" si="101"/>
        <v>445</v>
      </c>
      <c r="R71" s="2">
        <f t="shared" si="102"/>
        <v>703</v>
      </c>
      <c r="S71" s="2">
        <f t="shared" si="103"/>
        <v>545</v>
      </c>
      <c r="T71" s="3">
        <f t="shared" si="104"/>
        <v>996</v>
      </c>
      <c r="U71" s="3">
        <f t="shared" si="105"/>
        <v>545</v>
      </c>
      <c r="W71">
        <f t="shared" si="106"/>
        <v>100</v>
      </c>
      <c r="X71">
        <f t="shared" si="107"/>
        <v>200</v>
      </c>
      <c r="Y71" s="2">
        <f t="shared" si="108"/>
        <v>703</v>
      </c>
      <c r="Z71" s="2">
        <f t="shared" si="109"/>
        <v>535</v>
      </c>
      <c r="AA71">
        <f>L71*100</f>
        <v>4500</v>
      </c>
      <c r="AB71">
        <f t="shared" si="110"/>
        <v>753</v>
      </c>
      <c r="AC71">
        <f t="shared" si="111"/>
        <v>635</v>
      </c>
      <c r="AG71" t="str">
        <f t="shared" si="19"/>
        <v>100</v>
      </c>
      <c r="AH71" t="str">
        <f t="shared" si="20"/>
        <v>200</v>
      </c>
      <c r="AI71" t="str">
        <f t="shared" si="21"/>
        <v>703</v>
      </c>
      <c r="AJ71" t="str">
        <f t="shared" si="22"/>
        <v>535</v>
      </c>
      <c r="AK71" t="str">
        <f t="shared" si="23"/>
        <v>4500</v>
      </c>
      <c r="AL71" t="str">
        <f t="shared" si="24"/>
        <v>753</v>
      </c>
      <c r="AM71" t="str">
        <f t="shared" si="25"/>
        <v>635</v>
      </c>
      <c r="AO71" t="str">
        <f t="shared" si="26"/>
        <v>100</v>
      </c>
      <c r="AP71" t="str">
        <f t="shared" si="27"/>
        <v>200</v>
      </c>
      <c r="AQ71" t="str">
        <f t="shared" si="28"/>
        <v xml:space="preserve"> 703</v>
      </c>
      <c r="AR71" t="str">
        <f t="shared" si="29"/>
        <v>535</v>
      </c>
      <c r="AS71" t="str">
        <f t="shared" si="30"/>
        <v xml:space="preserve"> 4500</v>
      </c>
      <c r="AT71" t="str">
        <f t="shared" si="31"/>
        <v xml:space="preserve"> 753</v>
      </c>
      <c r="AU71" t="str">
        <f t="shared" si="32"/>
        <v>635</v>
      </c>
      <c r="AW71" t="str">
        <f t="shared" si="35"/>
        <v xml:space="preserve">            , &lt;&amp;key_physical_attrs  100 200  703 535  4500  753 635&gt;</v>
      </c>
      <c r="BD71" s="2">
        <f t="shared" si="112"/>
        <v>703</v>
      </c>
      <c r="BE71" s="2">
        <f t="shared" si="113"/>
        <v>585</v>
      </c>
    </row>
    <row r="72" spans="1:57" x14ac:dyDescent="0.25">
      <c r="W72">
        <f>J71</f>
        <v>100</v>
      </c>
      <c r="X72">
        <f>K71</f>
        <v>200</v>
      </c>
      <c r="Y72" s="3">
        <f>P71+Y$6</f>
        <v>996</v>
      </c>
      <c r="Z72" s="3">
        <f t="shared" ref="Z72" si="114">Q71+Z$6</f>
        <v>535</v>
      </c>
      <c r="AA72">
        <f>IF(L71=0,0,((-L71+360)*100))</f>
        <v>31500</v>
      </c>
      <c r="AB72">
        <f>IF($L71=0,0,T71+Y$6)</f>
        <v>1046</v>
      </c>
      <c r="AC72">
        <f>IF($L71=0,0,U71+Z$6)</f>
        <v>635</v>
      </c>
      <c r="AG72" t="str">
        <f t="shared" si="19"/>
        <v>100</v>
      </c>
      <c r="AH72" t="str">
        <f t="shared" si="20"/>
        <v>200</v>
      </c>
      <c r="AI72" t="str">
        <f t="shared" si="21"/>
        <v>996</v>
      </c>
      <c r="AJ72" t="str">
        <f t="shared" si="22"/>
        <v>535</v>
      </c>
      <c r="AK72" t="str">
        <f t="shared" si="23"/>
        <v>31500</v>
      </c>
      <c r="AL72" t="str">
        <f t="shared" si="24"/>
        <v>1046</v>
      </c>
      <c r="AM72" t="str">
        <f t="shared" si="25"/>
        <v>635</v>
      </c>
      <c r="AO72" t="str">
        <f t="shared" si="26"/>
        <v>100</v>
      </c>
      <c r="AP72" t="str">
        <f t="shared" si="27"/>
        <v>200</v>
      </c>
      <c r="AQ72" t="str">
        <f t="shared" si="28"/>
        <v xml:space="preserve"> 996</v>
      </c>
      <c r="AR72" t="str">
        <f t="shared" si="29"/>
        <v>535</v>
      </c>
      <c r="AS72" t="str">
        <f t="shared" si="30"/>
        <v>31500</v>
      </c>
      <c r="AT72" t="str">
        <f t="shared" si="31"/>
        <v>1046</v>
      </c>
      <c r="AU72" t="str">
        <f t="shared" si="32"/>
        <v>635</v>
      </c>
      <c r="AW72" t="str">
        <f t="shared" si="35"/>
        <v xml:space="preserve">            , &lt;&amp;key_physical_attrs  100 200  996 535 31500 1046 635&gt;</v>
      </c>
      <c r="BD72" s="3">
        <f>H71</f>
        <v>996</v>
      </c>
      <c r="BE72" s="3">
        <f>I71+G$6</f>
        <v>585</v>
      </c>
    </row>
    <row r="73" spans="1:57" x14ac:dyDescent="0.25">
      <c r="W73">
        <f>J70</f>
        <v>100</v>
      </c>
      <c r="X73">
        <f>K70</f>
        <v>100</v>
      </c>
      <c r="Y73" s="3">
        <f>P70+Y$6</f>
        <v>1048</v>
      </c>
      <c r="Z73" s="3">
        <f>Q70+Z$6</f>
        <v>482</v>
      </c>
      <c r="AA73">
        <f>IF(L70=0,0,((-L70+360)*100))</f>
        <v>33000</v>
      </c>
      <c r="AB73">
        <f>IF($L70=0,0,T70+Y$6)</f>
        <v>1098</v>
      </c>
      <c r="AC73">
        <f>IF($L70=0,0,U70+Z$6)</f>
        <v>532</v>
      </c>
      <c r="AG73" t="str">
        <f t="shared" si="19"/>
        <v>100</v>
      </c>
      <c r="AH73" t="str">
        <f t="shared" si="20"/>
        <v>100</v>
      </c>
      <c r="AI73" t="str">
        <f t="shared" si="21"/>
        <v>1048</v>
      </c>
      <c r="AJ73" t="str">
        <f t="shared" si="22"/>
        <v>482</v>
      </c>
      <c r="AK73" t="str">
        <f t="shared" si="23"/>
        <v>33000</v>
      </c>
      <c r="AL73" t="str">
        <f t="shared" si="24"/>
        <v>1098</v>
      </c>
      <c r="AM73" t="str">
        <f t="shared" si="25"/>
        <v>532</v>
      </c>
      <c r="AO73" t="str">
        <f t="shared" si="26"/>
        <v>100</v>
      </c>
      <c r="AP73" t="str">
        <f t="shared" si="27"/>
        <v>100</v>
      </c>
      <c r="AQ73" t="str">
        <f t="shared" si="28"/>
        <v>1048</v>
      </c>
      <c r="AR73" t="str">
        <f t="shared" si="29"/>
        <v>482</v>
      </c>
      <c r="AS73" t="str">
        <f t="shared" si="30"/>
        <v>33000</v>
      </c>
      <c r="AT73" t="str">
        <f t="shared" si="31"/>
        <v>1098</v>
      </c>
      <c r="AU73" t="str">
        <f t="shared" si="32"/>
        <v>532</v>
      </c>
      <c r="AW73" t="str">
        <f t="shared" si="35"/>
        <v xml:space="preserve">            , &lt;&amp;key_physical_attrs  100 100 1048 482 33000 1098 532&gt;</v>
      </c>
      <c r="BD73" s="3">
        <f>H70</f>
        <v>1048</v>
      </c>
      <c r="BE73" s="3">
        <f>I70+G$6</f>
        <v>482</v>
      </c>
    </row>
    <row r="74" spans="1:57" x14ac:dyDescent="0.25">
      <c r="W74">
        <f>J69</f>
        <v>100</v>
      </c>
      <c r="X74">
        <f>K69</f>
        <v>100</v>
      </c>
      <c r="Y74" s="3">
        <f>P69+Y$6</f>
        <v>1150</v>
      </c>
      <c r="Z74" s="3">
        <f>Q69+Z$6</f>
        <v>440</v>
      </c>
      <c r="AA74">
        <f>IF(L69=0,0,((-L69+360)*100))</f>
        <v>34500</v>
      </c>
      <c r="AB74">
        <f>IF($L69=0,0,T69+Y$6)</f>
        <v>1200</v>
      </c>
      <c r="AC74">
        <f>IF($L69=0,0,U69+Z$6)</f>
        <v>490</v>
      </c>
      <c r="AG74" t="str">
        <f t="shared" si="19"/>
        <v>100</v>
      </c>
      <c r="AH74" t="str">
        <f t="shared" si="20"/>
        <v>100</v>
      </c>
      <c r="AI74" t="str">
        <f t="shared" si="21"/>
        <v>1150</v>
      </c>
      <c r="AJ74" t="str">
        <f t="shared" si="22"/>
        <v>440</v>
      </c>
      <c r="AK74" t="str">
        <f t="shared" si="23"/>
        <v>34500</v>
      </c>
      <c r="AL74" t="str">
        <f t="shared" si="24"/>
        <v>1200</v>
      </c>
      <c r="AM74" t="str">
        <f t="shared" si="25"/>
        <v>490</v>
      </c>
      <c r="AO74" t="str">
        <f t="shared" si="26"/>
        <v>100</v>
      </c>
      <c r="AP74" t="str">
        <f t="shared" si="27"/>
        <v>100</v>
      </c>
      <c r="AQ74" t="str">
        <f t="shared" si="28"/>
        <v>1150</v>
      </c>
      <c r="AR74" t="str">
        <f t="shared" si="29"/>
        <v>440</v>
      </c>
      <c r="AS74" t="str">
        <f t="shared" si="30"/>
        <v>34500</v>
      </c>
      <c r="AT74" t="str">
        <f t="shared" si="31"/>
        <v>1200</v>
      </c>
      <c r="AU74" t="str">
        <f t="shared" si="32"/>
        <v>490</v>
      </c>
      <c r="AW74" t="str">
        <f t="shared" si="35"/>
        <v xml:space="preserve">            , &lt;&amp;key_physical_attrs  100 100 1150 440 34500 1200 490&gt;</v>
      </c>
      <c r="BD74" s="3">
        <f>H69</f>
        <v>1150</v>
      </c>
      <c r="BE74" s="3">
        <f>I69+G$6</f>
        <v>440</v>
      </c>
    </row>
    <row r="75" spans="1:57" x14ac:dyDescent="0.25">
      <c r="W75">
        <f>J68</f>
        <v>100</v>
      </c>
      <c r="X75">
        <f>K68</f>
        <v>100</v>
      </c>
      <c r="Y75" s="3">
        <f>P68+Y$6</f>
        <v>1260</v>
      </c>
      <c r="Z75" s="3">
        <f>Q68+Z$6</f>
        <v>426</v>
      </c>
      <c r="AA75">
        <f>IF(L68=0,0,((-L68+360)*100))</f>
        <v>0</v>
      </c>
      <c r="AB75">
        <f>IF($L68=0,0,T68+Y$6)</f>
        <v>0</v>
      </c>
      <c r="AC75">
        <f>IF($L68=0,0,U68+Z$6)</f>
        <v>0</v>
      </c>
      <c r="AG75" t="str">
        <f t="shared" si="19"/>
        <v>100</v>
      </c>
      <c r="AH75" t="str">
        <f t="shared" si="20"/>
        <v>100</v>
      </c>
      <c r="AI75" t="str">
        <f t="shared" si="21"/>
        <v>1260</v>
      </c>
      <c r="AJ75" t="str">
        <f t="shared" si="22"/>
        <v>426</v>
      </c>
      <c r="AK75" t="str">
        <f t="shared" si="23"/>
        <v>0</v>
      </c>
      <c r="AL75" t="str">
        <f t="shared" si="24"/>
        <v>0</v>
      </c>
      <c r="AM75" t="str">
        <f t="shared" si="25"/>
        <v>0</v>
      </c>
      <c r="AO75" t="str">
        <f t="shared" si="26"/>
        <v>100</v>
      </c>
      <c r="AP75" t="str">
        <f t="shared" si="27"/>
        <v>100</v>
      </c>
      <c r="AQ75" t="str">
        <f t="shared" si="28"/>
        <v>1260</v>
      </c>
      <c r="AR75" t="str">
        <f t="shared" si="29"/>
        <v>426</v>
      </c>
      <c r="AS75" t="str">
        <f t="shared" si="30"/>
        <v xml:space="preserve">    0</v>
      </c>
      <c r="AT75" t="str">
        <f t="shared" si="31"/>
        <v xml:space="preserve">   0</v>
      </c>
      <c r="AU75" t="str">
        <f t="shared" si="32"/>
        <v xml:space="preserve">  0</v>
      </c>
      <c r="AW75" t="str">
        <f t="shared" si="35"/>
        <v xml:space="preserve">            , &lt;&amp;key_physical_attrs  100 100 1260 426     0    0   0&gt;</v>
      </c>
      <c r="BD75" s="3">
        <f>H68</f>
        <v>1260</v>
      </c>
      <c r="BE75" s="3">
        <f>I68+G$6</f>
        <v>426</v>
      </c>
    </row>
    <row r="76" spans="1:57" x14ac:dyDescent="0.25">
      <c r="W76">
        <f>J67</f>
        <v>100</v>
      </c>
      <c r="X76">
        <f>K67</f>
        <v>100</v>
      </c>
      <c r="Y76" s="3">
        <f>P67+Y$6</f>
        <v>1360</v>
      </c>
      <c r="Z76" s="3">
        <f>Q67+Z$6</f>
        <v>426</v>
      </c>
      <c r="AA76">
        <f>IF(L67=0,0,((-L67+360)*100))</f>
        <v>0</v>
      </c>
      <c r="AB76">
        <f>IF($L67=0,0,T67+Y$6)</f>
        <v>0</v>
      </c>
      <c r="AC76">
        <f>IF($L67=0,0,U67+Z$6)</f>
        <v>0</v>
      </c>
      <c r="AG76" t="str">
        <f t="shared" ref="AG76:AG84" si="115">TEXT(W76,"0")</f>
        <v>100</v>
      </c>
      <c r="AH76" t="str">
        <f t="shared" ref="AH76:AH84" si="116">TEXT(X76,"0")</f>
        <v>100</v>
      </c>
      <c r="AI76" t="str">
        <f t="shared" ref="AI76:AI84" si="117">TEXT(Y76,"0")</f>
        <v>1360</v>
      </c>
      <c r="AJ76" t="str">
        <f t="shared" ref="AJ76:AJ84" si="118">TEXT(Z76,"0")</f>
        <v>426</v>
      </c>
      <c r="AK76" t="str">
        <f t="shared" ref="AK76:AK84" si="119">TEXT(AA76,"0")</f>
        <v>0</v>
      </c>
      <c r="AL76" t="str">
        <f t="shared" ref="AL76:AL84" si="120">TEXT(AB76,"0")</f>
        <v>0</v>
      </c>
      <c r="AM76" t="str">
        <f t="shared" ref="AM76:AM84" si="121">TEXT(AC76,"0")</f>
        <v>0</v>
      </c>
      <c r="AO76" t="str">
        <f t="shared" ref="AO76:AO84" si="122">REPT(" ",AG$9-LEN(AG76))&amp;AG76</f>
        <v>100</v>
      </c>
      <c r="AP76" t="str">
        <f t="shared" ref="AP76:AP84" si="123">REPT(" ",AH$9-LEN(AH76))&amp;AH76</f>
        <v>100</v>
      </c>
      <c r="AQ76" t="str">
        <f t="shared" ref="AQ76:AQ84" si="124">REPT(" ",AI$9-LEN(AI76))&amp;AI76</f>
        <v>1360</v>
      </c>
      <c r="AR76" t="str">
        <f t="shared" ref="AR76:AR84" si="125">REPT(" ",AJ$9-LEN(AJ76))&amp;AJ76</f>
        <v>426</v>
      </c>
      <c r="AS76" t="str">
        <f t="shared" ref="AS76:AS84" si="126">REPT(" ",AK$9-LEN(AK76))&amp;AK76</f>
        <v xml:space="preserve">    0</v>
      </c>
      <c r="AT76" t="str">
        <f t="shared" ref="AT76:AT84" si="127">REPT(" ",AL$9-LEN(AL76))&amp;AL76</f>
        <v xml:space="preserve">   0</v>
      </c>
      <c r="AU76" t="str">
        <f t="shared" ref="AU76:AU84" si="128">REPT(" ",AM$9-LEN(AM76))&amp;AM76</f>
        <v xml:space="preserve">  0</v>
      </c>
      <c r="AW76" t="str">
        <f t="shared" si="35"/>
        <v xml:space="preserve">            , &lt;&amp;key_physical_attrs  100 100 1360 426     0    0   0&gt;</v>
      </c>
      <c r="BD76" s="3">
        <f>H67</f>
        <v>1360</v>
      </c>
      <c r="BE76" s="3">
        <f>I67+G$6</f>
        <v>426</v>
      </c>
    </row>
    <row r="77" spans="1:57" x14ac:dyDescent="0.25">
      <c r="A77" s="1" t="s">
        <v>39</v>
      </c>
      <c r="B77" s="1">
        <v>2550</v>
      </c>
      <c r="C77" s="1">
        <v>-3638</v>
      </c>
      <c r="D77" s="1">
        <v>180</v>
      </c>
      <c r="F77" s="1">
        <f>INT((B77/750)*100)</f>
        <v>340</v>
      </c>
      <c r="G77" s="1">
        <f>INT((C77/750)*100)*-1</f>
        <v>486</v>
      </c>
      <c r="H77" s="4">
        <f>INT((($I$9+($I$9-B77))/750)*100)</f>
        <v>1360</v>
      </c>
      <c r="I77" s="4">
        <f>INT((C77/750)*100)*-1</f>
        <v>486</v>
      </c>
      <c r="J77">
        <v>100</v>
      </c>
      <c r="K77">
        <v>100</v>
      </c>
      <c r="L77">
        <f>(180-D77)*1000</f>
        <v>0</v>
      </c>
      <c r="N77" s="1">
        <f t="shared" ref="N77:O79" si="129">INT(F77-(J77/2))</f>
        <v>290</v>
      </c>
      <c r="O77" s="1">
        <f t="shared" si="129"/>
        <v>436</v>
      </c>
      <c r="P77" s="4">
        <f t="shared" ref="P77:Q79" si="130">INT(H77-(J77/2))</f>
        <v>1310</v>
      </c>
      <c r="Q77" s="4">
        <f t="shared" si="130"/>
        <v>436</v>
      </c>
      <c r="R77" s="1">
        <f t="shared" ref="R77:R79" si="131">IF($L77=0,0,F77)</f>
        <v>0</v>
      </c>
      <c r="S77" s="1">
        <f t="shared" ref="S77:S79" si="132">IF($L77=0,0,G77)</f>
        <v>0</v>
      </c>
      <c r="T77" s="4">
        <f t="shared" ref="T77:T79" si="133">IF($L77=0,0,H77)</f>
        <v>0</v>
      </c>
      <c r="U77" s="4">
        <f t="shared" ref="U77:U79" si="134">IF($L77=0,0,I77)</f>
        <v>0</v>
      </c>
      <c r="W77">
        <f>J77</f>
        <v>100</v>
      </c>
      <c r="X77">
        <f>K77</f>
        <v>100</v>
      </c>
      <c r="Y77" s="2">
        <f>N77+Y$6</f>
        <v>340</v>
      </c>
      <c r="Z77" s="2">
        <f>O77+Z$6</f>
        <v>526</v>
      </c>
      <c r="AA77">
        <f>L77*100</f>
        <v>0</v>
      </c>
      <c r="AB77">
        <f>IF($L77=0,0,R77+Y$6)</f>
        <v>0</v>
      </c>
      <c r="AC77">
        <f>IF($L77=0,0,S77+Z$6)</f>
        <v>0</v>
      </c>
      <c r="AG77" t="str">
        <f t="shared" si="115"/>
        <v>100</v>
      </c>
      <c r="AH77" t="str">
        <f t="shared" si="116"/>
        <v>100</v>
      </c>
      <c r="AI77" t="str">
        <f t="shared" si="117"/>
        <v>340</v>
      </c>
      <c r="AJ77" t="str">
        <f t="shared" si="118"/>
        <v>526</v>
      </c>
      <c r="AK77" t="str">
        <f t="shared" si="119"/>
        <v>0</v>
      </c>
      <c r="AL77" t="str">
        <f t="shared" si="120"/>
        <v>0</v>
      </c>
      <c r="AM77" t="str">
        <f t="shared" si="121"/>
        <v>0</v>
      </c>
      <c r="AO77" t="str">
        <f t="shared" si="122"/>
        <v>100</v>
      </c>
      <c r="AP77" t="str">
        <f t="shared" si="123"/>
        <v>100</v>
      </c>
      <c r="AQ77" t="str">
        <f t="shared" si="124"/>
        <v xml:space="preserve"> 340</v>
      </c>
      <c r="AR77" t="str">
        <f t="shared" si="125"/>
        <v>526</v>
      </c>
      <c r="AS77" t="str">
        <f t="shared" si="126"/>
        <v xml:space="preserve">    0</v>
      </c>
      <c r="AT77" t="str">
        <f t="shared" si="127"/>
        <v xml:space="preserve">   0</v>
      </c>
      <c r="AU77" t="str">
        <f t="shared" si="128"/>
        <v xml:space="preserve">  0</v>
      </c>
      <c r="AW77" t="str">
        <f t="shared" ref="AW77:AW84" si="135">CONCATENATE((_xlfn.TEXTJOIN(" ",TRUE,"            , &lt;&amp;key_physical_attrs ",AO77,AP77,AQ77,AR77,AS77,AT77,AU77,AV77)),"&gt;")</f>
        <v xml:space="preserve">            , &lt;&amp;key_physical_attrs  100 100  340 526     0    0   0&gt;</v>
      </c>
      <c r="BD77" s="1">
        <f>F77</f>
        <v>340</v>
      </c>
      <c r="BE77" s="1">
        <f>G77+G$6</f>
        <v>526</v>
      </c>
    </row>
    <row r="78" spans="1:57" x14ac:dyDescent="0.25">
      <c r="A78" s="1" t="s">
        <v>31</v>
      </c>
      <c r="B78" s="1">
        <v>3300</v>
      </c>
      <c r="C78" s="1">
        <v>-3638</v>
      </c>
      <c r="D78" s="1">
        <v>180</v>
      </c>
      <c r="F78" s="1">
        <f>INT((B78/750)*100)</f>
        <v>440</v>
      </c>
      <c r="G78" s="1">
        <f>INT((C78/750)*100)*-1</f>
        <v>486</v>
      </c>
      <c r="H78" s="4">
        <f>INT((($I$9+($I$9-B78))/750)*100)</f>
        <v>1260</v>
      </c>
      <c r="I78" s="4">
        <f>INT((C78/750)*100)*-1</f>
        <v>486</v>
      </c>
      <c r="J78">
        <v>100</v>
      </c>
      <c r="K78">
        <v>100</v>
      </c>
      <c r="L78">
        <f>(180-D78)*1000</f>
        <v>0</v>
      </c>
      <c r="N78" s="1">
        <f t="shared" si="129"/>
        <v>390</v>
      </c>
      <c r="O78" s="1">
        <f t="shared" si="129"/>
        <v>436</v>
      </c>
      <c r="P78" s="4">
        <f t="shared" si="130"/>
        <v>1210</v>
      </c>
      <c r="Q78" s="4">
        <f t="shared" si="130"/>
        <v>436</v>
      </c>
      <c r="R78" s="1">
        <f t="shared" si="131"/>
        <v>0</v>
      </c>
      <c r="S78" s="1">
        <f t="shared" si="132"/>
        <v>0</v>
      </c>
      <c r="T78" s="4">
        <f t="shared" si="133"/>
        <v>0</v>
      </c>
      <c r="U78" s="4">
        <f t="shared" si="134"/>
        <v>0</v>
      </c>
      <c r="W78">
        <f t="shared" ref="W78:W79" si="136">J78</f>
        <v>100</v>
      </c>
      <c r="X78">
        <f t="shared" ref="X78:X79" si="137">K78</f>
        <v>100</v>
      </c>
      <c r="Y78" s="2">
        <f t="shared" ref="Y78:Y79" si="138">N78+Y$6</f>
        <v>440</v>
      </c>
      <c r="Z78" s="2">
        <f t="shared" ref="Z78:Z79" si="139">O78+Z$6</f>
        <v>526</v>
      </c>
      <c r="AA78">
        <f>L78*100</f>
        <v>0</v>
      </c>
      <c r="AB78">
        <f t="shared" ref="AB78:AB79" si="140">IF($L78=0,0,R78+Y$6)</f>
        <v>0</v>
      </c>
      <c r="AC78">
        <f t="shared" ref="AC78:AC79" si="141">IF($L78=0,0,S78+Z$6)</f>
        <v>0</v>
      </c>
      <c r="AG78" t="str">
        <f t="shared" si="115"/>
        <v>100</v>
      </c>
      <c r="AH78" t="str">
        <f t="shared" si="116"/>
        <v>100</v>
      </c>
      <c r="AI78" t="str">
        <f t="shared" si="117"/>
        <v>440</v>
      </c>
      <c r="AJ78" t="str">
        <f t="shared" si="118"/>
        <v>526</v>
      </c>
      <c r="AK78" t="str">
        <f t="shared" si="119"/>
        <v>0</v>
      </c>
      <c r="AL78" t="str">
        <f t="shared" si="120"/>
        <v>0</v>
      </c>
      <c r="AM78" t="str">
        <f t="shared" si="121"/>
        <v>0</v>
      </c>
      <c r="AO78" t="str">
        <f t="shared" si="122"/>
        <v>100</v>
      </c>
      <c r="AP78" t="str">
        <f t="shared" si="123"/>
        <v>100</v>
      </c>
      <c r="AQ78" t="str">
        <f t="shared" si="124"/>
        <v xml:space="preserve"> 440</v>
      </c>
      <c r="AR78" t="str">
        <f t="shared" si="125"/>
        <v>526</v>
      </c>
      <c r="AS78" t="str">
        <f t="shared" si="126"/>
        <v xml:space="preserve">    0</v>
      </c>
      <c r="AT78" t="str">
        <f t="shared" si="127"/>
        <v xml:space="preserve">   0</v>
      </c>
      <c r="AU78" t="str">
        <f t="shared" si="128"/>
        <v xml:space="preserve">  0</v>
      </c>
      <c r="AW78" t="str">
        <f t="shared" si="135"/>
        <v xml:space="preserve">            , &lt;&amp;key_physical_attrs  100 100  440 526     0    0   0&gt;</v>
      </c>
      <c r="BD78" s="1">
        <f t="shared" ref="BD78:BD79" si="142">F78</f>
        <v>440</v>
      </c>
      <c r="BE78" s="1">
        <f t="shared" ref="BE78:BE79" si="143">G78+G$6</f>
        <v>526</v>
      </c>
    </row>
    <row r="79" spans="1:57" x14ac:dyDescent="0.25">
      <c r="A79" s="1" t="s">
        <v>32</v>
      </c>
      <c r="B79" s="1">
        <v>4215</v>
      </c>
      <c r="C79" s="1">
        <v>-3848</v>
      </c>
      <c r="D79" s="1">
        <v>157.5</v>
      </c>
      <c r="F79" s="1">
        <f>INT((B79/750)*100)</f>
        <v>562</v>
      </c>
      <c r="G79" s="1">
        <f>INT((C79/750)*100)*-1</f>
        <v>514</v>
      </c>
      <c r="H79" s="4">
        <f>INT((($I$9+($I$9-B79))/750)*100)</f>
        <v>1138</v>
      </c>
      <c r="I79" s="4">
        <f>INT((C79/750)*100)*-1</f>
        <v>514</v>
      </c>
      <c r="J79">
        <v>125</v>
      </c>
      <c r="K79">
        <v>100</v>
      </c>
      <c r="L79">
        <f>(180-D79)</f>
        <v>22.5</v>
      </c>
      <c r="N79" s="1">
        <f t="shared" si="129"/>
        <v>499</v>
      </c>
      <c r="O79" s="1">
        <f t="shared" si="129"/>
        <v>464</v>
      </c>
      <c r="P79" s="4">
        <f t="shared" si="130"/>
        <v>1075</v>
      </c>
      <c r="Q79" s="4">
        <f t="shared" si="130"/>
        <v>464</v>
      </c>
      <c r="R79" s="1">
        <f t="shared" si="131"/>
        <v>562</v>
      </c>
      <c r="S79" s="1">
        <f t="shared" si="132"/>
        <v>514</v>
      </c>
      <c r="T79" s="4">
        <f t="shared" si="133"/>
        <v>1138</v>
      </c>
      <c r="U79" s="4">
        <f t="shared" si="134"/>
        <v>514</v>
      </c>
      <c r="W79">
        <f t="shared" si="136"/>
        <v>125</v>
      </c>
      <c r="X79">
        <f t="shared" si="137"/>
        <v>100</v>
      </c>
      <c r="Y79" s="2">
        <f t="shared" si="138"/>
        <v>549</v>
      </c>
      <c r="Z79" s="2">
        <f t="shared" si="139"/>
        <v>554</v>
      </c>
      <c r="AA79">
        <f>L79*100</f>
        <v>2250</v>
      </c>
      <c r="AB79">
        <f t="shared" si="140"/>
        <v>612</v>
      </c>
      <c r="AC79">
        <f t="shared" si="141"/>
        <v>604</v>
      </c>
      <c r="AG79" t="str">
        <f t="shared" si="115"/>
        <v>125</v>
      </c>
      <c r="AH79" t="str">
        <f t="shared" si="116"/>
        <v>100</v>
      </c>
      <c r="AI79" t="str">
        <f t="shared" si="117"/>
        <v>549</v>
      </c>
      <c r="AJ79" t="str">
        <f t="shared" si="118"/>
        <v>554</v>
      </c>
      <c r="AK79" t="str">
        <f t="shared" si="119"/>
        <v>2250</v>
      </c>
      <c r="AL79" t="str">
        <f t="shared" si="120"/>
        <v>612</v>
      </c>
      <c r="AM79" t="str">
        <f t="shared" si="121"/>
        <v>604</v>
      </c>
      <c r="AO79" t="str">
        <f t="shared" si="122"/>
        <v>125</v>
      </c>
      <c r="AP79" t="str">
        <f t="shared" si="123"/>
        <v>100</v>
      </c>
      <c r="AQ79" t="str">
        <f t="shared" si="124"/>
        <v xml:space="preserve"> 549</v>
      </c>
      <c r="AR79" t="str">
        <f t="shared" si="125"/>
        <v>554</v>
      </c>
      <c r="AS79" t="str">
        <f t="shared" si="126"/>
        <v xml:space="preserve"> 2250</v>
      </c>
      <c r="AT79" t="str">
        <f t="shared" si="127"/>
        <v xml:space="preserve"> 612</v>
      </c>
      <c r="AU79" t="str">
        <f t="shared" si="128"/>
        <v>604</v>
      </c>
      <c r="AW79" t="str">
        <f t="shared" si="135"/>
        <v xml:space="preserve">            , &lt;&amp;key_physical_attrs  125 100  549 554  2250  612 604&gt;</v>
      </c>
      <c r="BD79" s="1">
        <f t="shared" si="142"/>
        <v>562</v>
      </c>
      <c r="BE79" s="1">
        <f t="shared" si="143"/>
        <v>554</v>
      </c>
    </row>
    <row r="80" spans="1:57" x14ac:dyDescent="0.25">
      <c r="W80">
        <f>J79</f>
        <v>125</v>
      </c>
      <c r="X80">
        <f>K79</f>
        <v>100</v>
      </c>
      <c r="Y80" s="3">
        <f>P79+Y$6</f>
        <v>1125</v>
      </c>
      <c r="Z80" s="3">
        <f t="shared" ref="Z80" si="144">Q79+Z$6</f>
        <v>554</v>
      </c>
      <c r="AA80">
        <f>IF(L79=0,0,((-L79+360)*100))</f>
        <v>33750</v>
      </c>
      <c r="AB80">
        <f>IF($L79=0,0,T79+Y$6)</f>
        <v>1188</v>
      </c>
      <c r="AC80">
        <f>IF($L79=0,0,U79+Z$6)</f>
        <v>604</v>
      </c>
      <c r="AG80" t="str">
        <f t="shared" si="115"/>
        <v>125</v>
      </c>
      <c r="AH80" t="str">
        <f t="shared" si="116"/>
        <v>100</v>
      </c>
      <c r="AI80" t="str">
        <f t="shared" si="117"/>
        <v>1125</v>
      </c>
      <c r="AJ80" t="str">
        <f t="shared" si="118"/>
        <v>554</v>
      </c>
      <c r="AK80" t="str">
        <f t="shared" si="119"/>
        <v>33750</v>
      </c>
      <c r="AL80" t="str">
        <f t="shared" si="120"/>
        <v>1188</v>
      </c>
      <c r="AM80" t="str">
        <f t="shared" si="121"/>
        <v>604</v>
      </c>
      <c r="AO80" t="str">
        <f t="shared" si="122"/>
        <v>125</v>
      </c>
      <c r="AP80" t="str">
        <f t="shared" si="123"/>
        <v>100</v>
      </c>
      <c r="AQ80" t="str">
        <f t="shared" si="124"/>
        <v>1125</v>
      </c>
      <c r="AR80" t="str">
        <f t="shared" si="125"/>
        <v>554</v>
      </c>
      <c r="AS80" t="str">
        <f t="shared" si="126"/>
        <v>33750</v>
      </c>
      <c r="AT80" t="str">
        <f t="shared" si="127"/>
        <v>1188</v>
      </c>
      <c r="AU80" t="str">
        <f t="shared" si="128"/>
        <v>604</v>
      </c>
      <c r="AW80" t="str">
        <f t="shared" si="135"/>
        <v xml:space="preserve">            , &lt;&amp;key_physical_attrs  125 100 1125 554 33750 1188 604&gt;</v>
      </c>
      <c r="BD80" s="4">
        <f>H79</f>
        <v>1138</v>
      </c>
      <c r="BE80" s="4">
        <f>I79+G$6</f>
        <v>554</v>
      </c>
    </row>
    <row r="81" spans="1:57" x14ac:dyDescent="0.25">
      <c r="W81">
        <f>J78</f>
        <v>100</v>
      </c>
      <c r="X81">
        <f>K78</f>
        <v>100</v>
      </c>
      <c r="Y81" s="3">
        <f>P78+Y$6</f>
        <v>1260</v>
      </c>
      <c r="Z81" s="3">
        <f>Q78+Z$6</f>
        <v>526</v>
      </c>
      <c r="AA81">
        <f>IF(L78=0,0,((-L78+360)*100))</f>
        <v>0</v>
      </c>
      <c r="AB81">
        <f>IF($L78=0,0,T78+Y$6)</f>
        <v>0</v>
      </c>
      <c r="AC81">
        <f>IF($L78=0,0,U78+Z$6)</f>
        <v>0</v>
      </c>
      <c r="AG81" t="str">
        <f t="shared" si="115"/>
        <v>100</v>
      </c>
      <c r="AH81" t="str">
        <f t="shared" si="116"/>
        <v>100</v>
      </c>
      <c r="AI81" t="str">
        <f t="shared" si="117"/>
        <v>1260</v>
      </c>
      <c r="AJ81" t="str">
        <f t="shared" si="118"/>
        <v>526</v>
      </c>
      <c r="AK81" t="str">
        <f t="shared" si="119"/>
        <v>0</v>
      </c>
      <c r="AL81" t="str">
        <f t="shared" si="120"/>
        <v>0</v>
      </c>
      <c r="AM81" t="str">
        <f t="shared" si="121"/>
        <v>0</v>
      </c>
      <c r="AO81" t="str">
        <f t="shared" si="122"/>
        <v>100</v>
      </c>
      <c r="AP81" t="str">
        <f t="shared" si="123"/>
        <v>100</v>
      </c>
      <c r="AQ81" t="str">
        <f t="shared" si="124"/>
        <v>1260</v>
      </c>
      <c r="AR81" t="str">
        <f t="shared" si="125"/>
        <v>526</v>
      </c>
      <c r="AS81" t="str">
        <f t="shared" si="126"/>
        <v xml:space="preserve">    0</v>
      </c>
      <c r="AT81" t="str">
        <f t="shared" si="127"/>
        <v xml:space="preserve">   0</v>
      </c>
      <c r="AU81" t="str">
        <f t="shared" si="128"/>
        <v xml:space="preserve">  0</v>
      </c>
      <c r="AW81" t="str">
        <f t="shared" si="135"/>
        <v xml:space="preserve">            , &lt;&amp;key_physical_attrs  100 100 1260 526     0    0   0&gt;</v>
      </c>
      <c r="BD81" s="4">
        <f>H78</f>
        <v>1260</v>
      </c>
      <c r="BE81" s="4">
        <f>I78+G$6</f>
        <v>526</v>
      </c>
    </row>
    <row r="82" spans="1:57" ht="15.75" thickBot="1" x14ac:dyDescent="0.3">
      <c r="W82">
        <f>J77</f>
        <v>100</v>
      </c>
      <c r="X82">
        <f>K77</f>
        <v>100</v>
      </c>
      <c r="Y82" s="3">
        <f>P77+Y$6</f>
        <v>1360</v>
      </c>
      <c r="Z82" s="3">
        <f>Q77+Z$6</f>
        <v>526</v>
      </c>
      <c r="AA82">
        <f>IF(L77=0,0,((-L77+360)*100))</f>
        <v>0</v>
      </c>
      <c r="AB82">
        <f>IF($L77=0,0,T77+Y$6)</f>
        <v>0</v>
      </c>
      <c r="AC82">
        <f>IF($L77=0,0,U77+Z$6)</f>
        <v>0</v>
      </c>
      <c r="AG82" t="str">
        <f t="shared" si="115"/>
        <v>100</v>
      </c>
      <c r="AH82" t="str">
        <f t="shared" si="116"/>
        <v>100</v>
      </c>
      <c r="AI82" t="str">
        <f t="shared" si="117"/>
        <v>1360</v>
      </c>
      <c r="AJ82" t="str">
        <f t="shared" si="118"/>
        <v>526</v>
      </c>
      <c r="AK82" t="str">
        <f t="shared" si="119"/>
        <v>0</v>
      </c>
      <c r="AL82" t="str">
        <f t="shared" si="120"/>
        <v>0</v>
      </c>
      <c r="AM82" t="str">
        <f t="shared" si="121"/>
        <v>0</v>
      </c>
      <c r="AO82" t="str">
        <f t="shared" si="122"/>
        <v>100</v>
      </c>
      <c r="AP82" t="str">
        <f t="shared" si="123"/>
        <v>100</v>
      </c>
      <c r="AQ82" t="str">
        <f t="shared" si="124"/>
        <v>1360</v>
      </c>
      <c r="AR82" t="str">
        <f t="shared" si="125"/>
        <v>526</v>
      </c>
      <c r="AS82" t="str">
        <f t="shared" si="126"/>
        <v xml:space="preserve">    0</v>
      </c>
      <c r="AT82" t="str">
        <f t="shared" si="127"/>
        <v xml:space="preserve">   0</v>
      </c>
      <c r="AU82" t="str">
        <f t="shared" si="128"/>
        <v xml:space="preserve">  0</v>
      </c>
      <c r="AW82" t="str">
        <f t="shared" si="135"/>
        <v xml:space="preserve">            , &lt;&amp;key_physical_attrs  100 100 1360 526     0    0   0&gt;</v>
      </c>
      <c r="BD82" s="4">
        <f>H77</f>
        <v>1360</v>
      </c>
      <c r="BE82" s="4">
        <f>I77+G$6</f>
        <v>526</v>
      </c>
    </row>
    <row r="83" spans="1:57" s="9" customFormat="1" x14ac:dyDescent="0.25">
      <c r="A83" s="8" t="s">
        <v>4</v>
      </c>
      <c r="B83" s="8">
        <v>5300</v>
      </c>
      <c r="C83" s="8">
        <v>-2534.5</v>
      </c>
      <c r="D83" s="8">
        <v>180</v>
      </c>
      <c r="F83" s="8">
        <f>INT((B83/750)*100)</f>
        <v>706</v>
      </c>
      <c r="G83" s="8">
        <f>INT((C83/750)*100)*-1</f>
        <v>338</v>
      </c>
      <c r="H83" s="10">
        <f>INT((($I$9+($I$9-B83))/750)*100)</f>
        <v>993</v>
      </c>
      <c r="I83" s="10">
        <f>INT((C83/750)*100)*-1</f>
        <v>338</v>
      </c>
      <c r="J83" s="9">
        <v>100</v>
      </c>
      <c r="K83" s="9">
        <v>100</v>
      </c>
      <c r="L83" s="9">
        <f>(180-D83)*1000</f>
        <v>0</v>
      </c>
      <c r="N83" s="8">
        <f>INT(F83-(J83/2))</f>
        <v>656</v>
      </c>
      <c r="O83" s="8">
        <f>INT(G83-(K83/2))</f>
        <v>288</v>
      </c>
      <c r="P83" s="10">
        <f>INT(H83-(J83/2))</f>
        <v>943</v>
      </c>
      <c r="Q83" s="10">
        <f>INT(I83-(K83/2))</f>
        <v>288</v>
      </c>
      <c r="R83" s="8">
        <f>IF($L83=0,0,F83)</f>
        <v>0</v>
      </c>
      <c r="S83" s="8">
        <f>IF($L83=0,0,G83)</f>
        <v>0</v>
      </c>
      <c r="T83" s="10">
        <f>IF($L83=0,0,H83)</f>
        <v>0</v>
      </c>
      <c r="U83" s="10">
        <f>IF($L83=0,0,I83)</f>
        <v>0</v>
      </c>
      <c r="W83" s="9">
        <f>J83</f>
        <v>100</v>
      </c>
      <c r="X83" s="9">
        <f>K83</f>
        <v>100</v>
      </c>
      <c r="Y83" s="8">
        <f>N83+Y$6</f>
        <v>706</v>
      </c>
      <c r="Z83" s="8">
        <f>O83+Z$6</f>
        <v>378</v>
      </c>
      <c r="AA83" s="9">
        <f>L83*1000</f>
        <v>0</v>
      </c>
      <c r="AB83" s="9">
        <f>IF($L83=0,0,R83+Y$6)</f>
        <v>0</v>
      </c>
      <c r="AC83" s="9">
        <f>IF($L83=0,0,S83+Z$6)</f>
        <v>0</v>
      </c>
      <c r="AG83" s="9" t="str">
        <f t="shared" si="115"/>
        <v>100</v>
      </c>
      <c r="AH83" s="9" t="str">
        <f t="shared" si="116"/>
        <v>100</v>
      </c>
      <c r="AI83" s="9" t="str">
        <f t="shared" si="117"/>
        <v>706</v>
      </c>
      <c r="AJ83" s="9" t="str">
        <f t="shared" si="118"/>
        <v>378</v>
      </c>
      <c r="AK83" s="9" t="str">
        <f t="shared" si="119"/>
        <v>0</v>
      </c>
      <c r="AL83" s="9" t="str">
        <f t="shared" si="120"/>
        <v>0</v>
      </c>
      <c r="AM83" s="9" t="str">
        <f t="shared" si="121"/>
        <v>0</v>
      </c>
      <c r="AO83" s="9" t="str">
        <f t="shared" si="122"/>
        <v>100</v>
      </c>
      <c r="AP83" s="9" t="str">
        <f t="shared" si="123"/>
        <v>100</v>
      </c>
      <c r="AQ83" s="9" t="str">
        <f t="shared" si="124"/>
        <v xml:space="preserve"> 706</v>
      </c>
      <c r="AR83" s="9" t="str">
        <f t="shared" si="125"/>
        <v>378</v>
      </c>
      <c r="AS83" s="9" t="str">
        <f t="shared" si="126"/>
        <v xml:space="preserve">    0</v>
      </c>
      <c r="AT83" s="9" t="str">
        <f t="shared" si="127"/>
        <v xml:space="preserve">   0</v>
      </c>
      <c r="AU83" s="9" t="str">
        <f t="shared" si="128"/>
        <v xml:space="preserve">  0</v>
      </c>
      <c r="AW83" s="9" t="str">
        <f t="shared" si="135"/>
        <v xml:space="preserve">            , &lt;&amp;key_physical_attrs  100 100  706 378     0    0   0&gt;</v>
      </c>
      <c r="BD83"/>
      <c r="BE83"/>
    </row>
    <row r="84" spans="1:57" x14ac:dyDescent="0.25">
      <c r="W84">
        <f>J83</f>
        <v>100</v>
      </c>
      <c r="X84">
        <f>K83</f>
        <v>100</v>
      </c>
      <c r="Y84" s="3">
        <f>P83+Y$6</f>
        <v>993</v>
      </c>
      <c r="Z84" s="3">
        <f t="shared" ref="Z84" si="145">Q83+Z$6</f>
        <v>378</v>
      </c>
      <c r="AA84">
        <f>IF(L83=0,0,((-L83+360)*100))</f>
        <v>0</v>
      </c>
      <c r="AB84">
        <f>IF($L83=0,0,T83+Y$6)</f>
        <v>0</v>
      </c>
      <c r="AC84">
        <f>IF($L83=0,0,U83+Z$6)</f>
        <v>0</v>
      </c>
      <c r="AG84" t="str">
        <f t="shared" si="115"/>
        <v>100</v>
      </c>
      <c r="AH84" t="str">
        <f t="shared" si="116"/>
        <v>100</v>
      </c>
      <c r="AI84" t="str">
        <f t="shared" si="117"/>
        <v>993</v>
      </c>
      <c r="AJ84" t="str">
        <f t="shared" si="118"/>
        <v>378</v>
      </c>
      <c r="AK84" t="str">
        <f t="shared" si="119"/>
        <v>0</v>
      </c>
      <c r="AL84" t="str">
        <f t="shared" si="120"/>
        <v>0</v>
      </c>
      <c r="AM84" t="str">
        <f t="shared" si="121"/>
        <v>0</v>
      </c>
      <c r="AO84" t="str">
        <f t="shared" si="122"/>
        <v>100</v>
      </c>
      <c r="AP84" t="str">
        <f t="shared" si="123"/>
        <v>100</v>
      </c>
      <c r="AQ84" t="str">
        <f t="shared" si="124"/>
        <v xml:space="preserve"> 993</v>
      </c>
      <c r="AR84" t="str">
        <f t="shared" si="125"/>
        <v>378</v>
      </c>
      <c r="AS84" t="str">
        <f t="shared" si="126"/>
        <v xml:space="preserve">    0</v>
      </c>
      <c r="AT84" t="str">
        <f t="shared" si="127"/>
        <v xml:space="preserve">   0</v>
      </c>
      <c r="AU84" t="str">
        <f t="shared" si="128"/>
        <v xml:space="preserve">  0</v>
      </c>
      <c r="AW84" t="str">
        <f t="shared" si="135"/>
        <v xml:space="preserve">            , &lt;&amp;key_physical_attrs  100 100  993 378     0    0   0&gt;</v>
      </c>
    </row>
  </sheetData>
  <sortState xmlns:xlrd2="http://schemas.microsoft.com/office/spreadsheetml/2017/richdata2" ref="A11:AA93">
    <sortCondition descending="1" ref="C14:C93"/>
    <sortCondition ref="B14:B93"/>
  </sortState>
  <mergeCells count="2">
    <mergeCell ref="F8:I8"/>
    <mergeCell ref="F9:G9"/>
  </mergeCells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PickAndPlace_PCB_Rev-B_2025-04-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2025-04-06T15:48:29Z</dcterms:created>
  <dcterms:modified xsi:type="dcterms:W3CDTF">2025-04-08T13:37:21Z</dcterms:modified>
  <cp:category/>
</cp:coreProperties>
</file>