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0180" yWindow="0" windowWidth="22480" windowHeight="21640" tabRatio="500"/>
  </bookViews>
  <sheets>
    <sheet name="Yüklerin listesi" sheetId="1" r:id="rId1"/>
    <sheet name="Contacts" sheetId="3" r:id="rId2"/>
  </sheets>
  <definedNames>
    <definedName name="CcMail">INDEX(Table1[],,14)</definedName>
    <definedName name="MailText">INDEX(Table1[],,15)</definedName>
    <definedName name="OwnerName">INDEX(Table1[],,1)</definedName>
    <definedName name="OwnerShortName">INDEX(Table1[],,2)</definedName>
    <definedName name="_xlnm.Print_Area" localSheetId="0">'Yüklerin listesi'!$A$1:$R$160</definedName>
    <definedName name="ToMail">INDEX(Table1[],,6)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7" i="1" l="1"/>
  <c r="T187" i="1"/>
  <c r="T186" i="1"/>
  <c r="T185" i="1"/>
  <c r="T184" i="1"/>
  <c r="K186" i="1"/>
  <c r="K188" i="1"/>
  <c r="C188" i="1"/>
  <c r="T180" i="1"/>
  <c r="T179" i="1"/>
  <c r="T178" i="1"/>
  <c r="T177" i="1"/>
  <c r="T176" i="1"/>
  <c r="T175" i="1"/>
  <c r="T171" i="1"/>
  <c r="T170" i="1"/>
  <c r="T169" i="1"/>
  <c r="T168" i="1"/>
  <c r="N6" i="3"/>
  <c r="F6" i="3"/>
  <c r="K181" i="1"/>
  <c r="K172" i="1"/>
  <c r="F2" i="3"/>
  <c r="N2" i="3"/>
  <c r="C172" i="1"/>
  <c r="C181" i="1"/>
  <c r="T157" i="1"/>
  <c r="T164" i="1"/>
  <c r="T163" i="1"/>
  <c r="T162" i="1"/>
  <c r="T161" i="1"/>
  <c r="T160" i="1"/>
  <c r="T159" i="1"/>
  <c r="T158" i="1"/>
  <c r="T156" i="1"/>
  <c r="T155" i="1"/>
  <c r="T154" i="1"/>
  <c r="T131" i="1"/>
  <c r="T121" i="1"/>
  <c r="T120" i="1"/>
  <c r="C165" i="1"/>
  <c r="K165" i="1"/>
  <c r="T119" i="1"/>
  <c r="T118" i="1"/>
  <c r="K151" i="1"/>
  <c r="T130" i="1"/>
  <c r="T147" i="1"/>
  <c r="T146" i="1"/>
  <c r="T145" i="1"/>
  <c r="T144" i="1"/>
  <c r="T143" i="1"/>
  <c r="T142" i="1"/>
  <c r="T141" i="1"/>
  <c r="K132" i="1"/>
  <c r="K148" i="1"/>
  <c r="T111" i="1"/>
  <c r="F4" i="3"/>
  <c r="N4" i="3"/>
  <c r="C148" i="1"/>
  <c r="T137" i="1"/>
  <c r="T135" i="1"/>
  <c r="K138" i="1"/>
  <c r="T107" i="1"/>
  <c r="T106" i="1"/>
  <c r="T105" i="1"/>
  <c r="T126" i="1"/>
  <c r="T125" i="1"/>
  <c r="C122" i="1"/>
  <c r="K125" i="1"/>
  <c r="K127" i="1"/>
  <c r="K122" i="1"/>
  <c r="C138" i="1"/>
  <c r="C132" i="1"/>
  <c r="C127" i="1"/>
  <c r="T113" i="1"/>
  <c r="T112" i="1"/>
  <c r="K114" i="1"/>
  <c r="K108" i="1"/>
  <c r="K100" i="1"/>
  <c r="K101" i="1"/>
  <c r="C108" i="1"/>
  <c r="C114" i="1"/>
  <c r="T93" i="1"/>
  <c r="T94" i="1"/>
  <c r="T95" i="1"/>
  <c r="T96" i="1"/>
  <c r="T92" i="1"/>
  <c r="T100" i="1"/>
  <c r="C101" i="1"/>
  <c r="K97" i="1"/>
  <c r="C97" i="1"/>
  <c r="T88" i="1"/>
  <c r="T87" i="1"/>
  <c r="T67" i="1"/>
  <c r="T61" i="1"/>
  <c r="T81" i="1"/>
  <c r="T86" i="1"/>
  <c r="T85" i="1"/>
  <c r="T84" i="1"/>
  <c r="T83" i="1"/>
  <c r="T82" i="1"/>
  <c r="T35" i="1"/>
  <c r="T45" i="1"/>
  <c r="T44" i="1"/>
  <c r="T43" i="1"/>
  <c r="T42" i="1"/>
  <c r="T60" i="1"/>
  <c r="T59" i="1"/>
  <c r="T58" i="1"/>
  <c r="T57" i="1"/>
  <c r="T66" i="1"/>
  <c r="T65" i="1"/>
  <c r="T77" i="1"/>
  <c r="T76" i="1"/>
  <c r="T75" i="1"/>
  <c r="T74" i="1"/>
  <c r="T73" i="1"/>
  <c r="T72" i="1"/>
  <c r="T71" i="1"/>
  <c r="A2" i="1"/>
  <c r="C68" i="1"/>
  <c r="L76" i="1"/>
  <c r="K89" i="1"/>
  <c r="C80" i="1"/>
  <c r="K78" i="1"/>
  <c r="C77" i="1"/>
  <c r="C70" i="1"/>
  <c r="C74" i="1"/>
  <c r="C75" i="1"/>
  <c r="C88" i="1"/>
  <c r="C87" i="1"/>
  <c r="C85" i="1"/>
  <c r="C84" i="1"/>
  <c r="C83" i="1"/>
  <c r="C82" i="1"/>
  <c r="C76" i="1"/>
  <c r="C73" i="1"/>
  <c r="C72" i="1"/>
  <c r="O78" i="1"/>
  <c r="K68" i="1"/>
  <c r="O68" i="1"/>
  <c r="O89" i="1"/>
  <c r="F5" i="3"/>
  <c r="N5" i="3"/>
  <c r="C54" i="1"/>
  <c r="C6" i="1"/>
  <c r="C7" i="1"/>
  <c r="C8" i="1"/>
  <c r="C78" i="1"/>
  <c r="C10" i="1"/>
  <c r="C11" i="1"/>
  <c r="C12" i="1"/>
  <c r="C13" i="1"/>
  <c r="C14" i="1"/>
  <c r="C15" i="1"/>
  <c r="C16" i="1"/>
  <c r="C17" i="1"/>
  <c r="C18" i="1"/>
  <c r="C19" i="1"/>
  <c r="C20" i="1"/>
  <c r="C22" i="1"/>
  <c r="C23" i="1"/>
  <c r="C24" i="1"/>
  <c r="F3" i="3"/>
  <c r="N3" i="3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9" i="1"/>
  <c r="C40" i="1"/>
  <c r="C41" i="1"/>
  <c r="C42" i="1"/>
  <c r="C43" i="1"/>
  <c r="C44" i="1"/>
  <c r="C45" i="1"/>
  <c r="C47" i="1"/>
  <c r="C48" i="1"/>
  <c r="C51" i="1"/>
  <c r="C52" i="1"/>
  <c r="C53" i="1"/>
  <c r="C55" i="1"/>
  <c r="C56" i="1"/>
  <c r="C57" i="1"/>
  <c r="C58" i="1"/>
  <c r="C59" i="1"/>
  <c r="C60" i="1"/>
  <c r="C61" i="1"/>
  <c r="C64" i="1"/>
  <c r="C65" i="1"/>
  <c r="C66" i="1"/>
  <c r="C67" i="1"/>
  <c r="C5" i="1"/>
  <c r="K62" i="1"/>
  <c r="K46" i="1"/>
  <c r="O46" i="1"/>
  <c r="K54" i="1"/>
  <c r="O62" i="1"/>
  <c r="O54" i="1"/>
  <c r="K38" i="1"/>
  <c r="O38" i="1"/>
  <c r="K33" i="1"/>
  <c r="O33" i="1"/>
  <c r="K29" i="1"/>
  <c r="O29" i="1"/>
  <c r="K9" i="1"/>
  <c r="K25" i="1"/>
  <c r="K21" i="1"/>
  <c r="K17" i="1"/>
  <c r="K14" i="1"/>
  <c r="C21" i="1"/>
  <c r="C9" i="1"/>
  <c r="C89" i="1"/>
  <c r="C62" i="1"/>
  <c r="C46" i="1"/>
  <c r="C38" i="1"/>
</calcChain>
</file>

<file path=xl/comments1.xml><?xml version="1.0" encoding="utf-8"?>
<comments xmlns="http://schemas.openxmlformats.org/spreadsheetml/2006/main">
  <authors>
    <author>Kerem ERKAN</author>
  </authors>
  <commentList>
    <comment ref="R169" authorId="0">
      <text>
        <r>
          <rPr>
            <sz val="9"/>
            <color indexed="81"/>
            <rFont val="Calibri"/>
            <family val="2"/>
            <charset val="162"/>
          </rPr>
          <t xml:space="preserve">Cansu Dikme: 308ton mermer. 250ton -&gt; (39usd) Mahtumguli. 58ton -&gt;(28usd) Turkmenbashi. Maksat
</t>
        </r>
      </text>
    </comment>
    <comment ref="R171" authorId="0">
      <text>
        <r>
          <rPr>
            <b/>
            <sz val="9"/>
            <color indexed="81"/>
            <rFont val="Calibri"/>
            <family val="2"/>
            <charset val="162"/>
          </rPr>
          <t>Cansu Dikme : 190 ton panel. ( 20 arac X 340usd ) Turkmenbashi
Maksat Bey.</t>
        </r>
      </text>
    </comment>
    <comment ref="R177" authorId="0">
      <text>
        <r>
          <rPr>
            <sz val="9"/>
            <color indexed="81"/>
            <rFont val="Calibri"/>
            <family val="2"/>
            <charset val="162"/>
          </rPr>
          <t xml:space="preserve">Cansu Dikme : 305 ton Generel Cargo. (43usd)
MaksatMurat. 13115usd odenecek total. Teslim Askabat.
</t>
        </r>
      </text>
    </comment>
    <comment ref="R178" authorId="0">
      <text>
        <r>
          <rPr>
            <sz val="9"/>
            <color indexed="81"/>
            <rFont val="Calibri"/>
            <family val="2"/>
            <charset val="162"/>
          </rPr>
          <t xml:space="preserve">Cansu Dikme : 372 ton alci (20usd). Maksat. Teslim Turkmenbashi Awaza Santiye Deposu.
</t>
        </r>
      </text>
    </comment>
    <comment ref="R180" authorId="0">
      <text>
        <r>
          <rPr>
            <b/>
            <sz val="9"/>
            <color indexed="81"/>
            <rFont val="Calibri"/>
            <family val="2"/>
            <charset val="162"/>
          </rPr>
          <t>Cansu Dikme : 190 ton panel. ( 20 arac X 340usd ) Turkmenbashi
Maksat Bey.</t>
        </r>
      </text>
    </comment>
  </commentList>
</comments>
</file>

<file path=xl/sharedStrings.xml><?xml version="1.0" encoding="utf-8"?>
<sst xmlns="http://schemas.openxmlformats.org/spreadsheetml/2006/main" count="1513" uniqueCount="444">
  <si>
    <t>T.bashi</t>
  </si>
  <si>
    <t>Derince</t>
  </si>
  <si>
    <t>POL</t>
  </si>
  <si>
    <t>POD</t>
  </si>
  <si>
    <t>Vessel</t>
  </si>
  <si>
    <t>Total</t>
  </si>
  <si>
    <t>Cbm/pcs</t>
  </si>
  <si>
    <t>CARGO LIST</t>
  </si>
  <si>
    <t>Cargo readiness</t>
  </si>
  <si>
    <t>Client</t>
  </si>
  <si>
    <t>Chipboards</t>
  </si>
  <si>
    <t>Sunpa</t>
  </si>
  <si>
    <t>655 pallets</t>
  </si>
  <si>
    <t>M/V "Coral"</t>
  </si>
  <si>
    <t>Ceramics, etc.</t>
  </si>
  <si>
    <t>368 pcs</t>
  </si>
  <si>
    <t>Lamine parke</t>
  </si>
  <si>
    <t>Hilal Mermer</t>
  </si>
  <si>
    <t>20 pcs</t>
  </si>
  <si>
    <t>Steel rebars</t>
  </si>
  <si>
    <t>Polimeks</t>
  </si>
  <si>
    <t>Çolakoğlu</t>
  </si>
  <si>
    <t>506 bundles</t>
  </si>
  <si>
    <t>1313 bundles</t>
  </si>
  <si>
    <t>M/V "Skif-V"</t>
  </si>
  <si>
    <t>Packing sheets</t>
  </si>
  <si>
    <t>Proco</t>
  </si>
  <si>
    <t>236,5 cbm</t>
  </si>
  <si>
    <t>Laminated flooring</t>
  </si>
  <si>
    <t>Kastamonu</t>
  </si>
  <si>
    <t>432 pallets</t>
  </si>
  <si>
    <t>M/V "Sailqueen"</t>
  </si>
  <si>
    <t>1421 bundles</t>
  </si>
  <si>
    <t>M/V "Desire"</t>
  </si>
  <si>
    <t>462 t steels, 225 t pannels</t>
  </si>
  <si>
    <t>1149 bundles</t>
  </si>
  <si>
    <t>N/A</t>
  </si>
  <si>
    <t>M/V "Avalon"</t>
  </si>
  <si>
    <t>2600,33 cbm</t>
  </si>
  <si>
    <t>2608,4 cbm</t>
  </si>
  <si>
    <t>Prizma/Hayat</t>
  </si>
  <si>
    <t>Paper (25,53 t, 561,57 cbm), deterjan (1.146,44 t, 2775 cbm)</t>
  </si>
  <si>
    <t>Castrol</t>
  </si>
  <si>
    <t>Limaş</t>
  </si>
  <si>
    <t>Prizma</t>
  </si>
  <si>
    <t>Engin Grup</t>
  </si>
  <si>
    <t>30/05</t>
  </si>
  <si>
    <t>28/05</t>
  </si>
  <si>
    <t>Sailed</t>
  </si>
  <si>
    <t>10/06</t>
  </si>
  <si>
    <t>2850</t>
  </si>
  <si>
    <t>2970</t>
  </si>
  <si>
    <t>3173</t>
  </si>
  <si>
    <t>4000</t>
  </si>
  <si>
    <t>DWCC</t>
  </si>
  <si>
    <t>Loading date</t>
  </si>
  <si>
    <t>282 t steel constructions, 108 t steel mesh,  282,1 t pannels, 157 t chemicals</t>
  </si>
  <si>
    <t>281 t steel constructions, 72 t wire mesh, 218,152 t pannels</t>
  </si>
  <si>
    <t>Kavala</t>
  </si>
  <si>
    <t>Halkara Dostluk</t>
  </si>
  <si>
    <t>Begenç</t>
  </si>
  <si>
    <t>Discharging</t>
  </si>
  <si>
    <t>Inner transportation</t>
  </si>
  <si>
    <t>2K</t>
  </si>
  <si>
    <t>Müşteri adına 2K</t>
  </si>
  <si>
    <t>Ton başı/ lumpsum</t>
  </si>
  <si>
    <t>Lumpsum</t>
  </si>
  <si>
    <t>Müşteri</t>
  </si>
  <si>
    <t>Lashing/ dunnage</t>
  </si>
  <si>
    <t>Loading port expenses</t>
  </si>
  <si>
    <t>Lack of cargo</t>
  </si>
  <si>
    <t>31/05</t>
  </si>
  <si>
    <t>01/06</t>
  </si>
  <si>
    <t>06/06</t>
  </si>
  <si>
    <t>05/06</t>
  </si>
  <si>
    <t>391,2 t steels, 281,6 t pannels</t>
  </si>
  <si>
    <t>2950</t>
  </si>
  <si>
    <t>1867 t of steel rebars</t>
  </si>
  <si>
    <t>400 t of oil</t>
  </si>
  <si>
    <t>ETA Turkmenbashi - 07/06/14, iagw, wp.</t>
  </si>
  <si>
    <t>ETA Turkmenbashi - 06/06/14, 21:00</t>
  </si>
  <si>
    <t>Profil</t>
  </si>
  <si>
    <t>Westline</t>
  </si>
  <si>
    <t>At Turkmenbashi. ETC disch pm 11/06/14.</t>
  </si>
  <si>
    <t>Diler</t>
  </si>
  <si>
    <t>B.Anzali</t>
  </si>
  <si>
    <t>Araz Metal</t>
  </si>
  <si>
    <t>13/06</t>
  </si>
  <si>
    <t>09/06</t>
  </si>
  <si>
    <t>Oraz</t>
  </si>
  <si>
    <t>Sunta - çeki listesi tamam</t>
  </si>
  <si>
    <t>Yem</t>
  </si>
  <si>
    <t>254 t steels, 96,8 ceramics, 195t pannels</t>
  </si>
  <si>
    <t>MDF</t>
  </si>
  <si>
    <t>Genel kargo</t>
  </si>
  <si>
    <t>Wire rolls</t>
  </si>
  <si>
    <t>Russian transit formalities</t>
  </si>
  <si>
    <t>Pannels</t>
  </si>
  <si>
    <t>2680</t>
  </si>
  <si>
    <t>Begenç (Orma)</t>
  </si>
  <si>
    <t>Begenç (Glospan)</t>
  </si>
  <si>
    <t>117 palet</t>
  </si>
  <si>
    <t>Begenç (Gizir)</t>
  </si>
  <si>
    <t>Begenç (Yıldız Entegre)</t>
  </si>
  <si>
    <t xml:space="preserve">fatih@glospan.com.tr; </t>
  </si>
  <si>
    <t>deryasertkaya@gizir.com; ferhatgunes@gizir.com</t>
  </si>
  <si>
    <t xml:space="preserve">eyyup.kokcu@yildizentegre.com.tr; </t>
  </si>
  <si>
    <t>126 palet</t>
  </si>
  <si>
    <t>M/V Alioth</t>
  </si>
  <si>
    <t>abt 532 pcs</t>
  </si>
  <si>
    <t>Hanifi Yıldırım</t>
  </si>
  <si>
    <t>Bariyer - Kıraç Galvaniz</t>
  </si>
  <si>
    <t>Elektrot - Rmit</t>
  </si>
  <si>
    <t>Rmit</t>
  </si>
  <si>
    <t>Çatı panelleri</t>
  </si>
  <si>
    <t>oraz.sunpa@hotmail.com; seyit_sunpa@hotmail.com; ogurel@keas.com.tr; bugramihci@sunpa.com.tr</t>
  </si>
  <si>
    <t>yildirim-777@hotmail.com;</t>
  </si>
  <si>
    <t>info@rmit.com.tr; Zeynep hanım 0216 447 48 59</t>
  </si>
  <si>
    <t>Mahmal Gurlushik</t>
  </si>
  <si>
    <t>POD agency</t>
  </si>
  <si>
    <t>Baltmore</t>
  </si>
  <si>
    <t>General Shipping</t>
  </si>
  <si>
    <t>Top Shipping and Trading</t>
  </si>
  <si>
    <t>Owner</t>
  </si>
  <si>
    <t>Short</t>
  </si>
  <si>
    <t>e-mail 1</t>
  </si>
  <si>
    <t>e-mail 2</t>
  </si>
  <si>
    <t>e-mail 3</t>
  </si>
  <si>
    <t>Kent Denizcilik Ltd.</t>
  </si>
  <si>
    <t>Kent</t>
  </si>
  <si>
    <t>operation@kentshipping.com</t>
  </si>
  <si>
    <t>cc 1</t>
  </si>
  <si>
    <t>cc 2</t>
  </si>
  <si>
    <t>cc 3</t>
  </si>
  <si>
    <t>cc 4</t>
  </si>
  <si>
    <t>cc 5</t>
  </si>
  <si>
    <t>cc 6</t>
  </si>
  <si>
    <t>cc 7</t>
  </si>
  <si>
    <t>danila@2k.com.tr</t>
  </si>
  <si>
    <t>keremerkan@mac.com</t>
  </si>
  <si>
    <t>ufuk@2k.com.tr</t>
  </si>
  <si>
    <t>agency@2k.com.tr</t>
  </si>
  <si>
    <t>tekin@2k.com.tr</t>
  </si>
  <si>
    <t>text</t>
  </si>
  <si>
    <t>w.widrowski@baltmore-shipping.de</t>
  </si>
  <si>
    <t>sascha.divis@quadra.com</t>
  </si>
  <si>
    <t>to</t>
  </si>
  <si>
    <t>cc</t>
  </si>
  <si>
    <t>General</t>
  </si>
  <si>
    <t>office@general-shipping.com</t>
  </si>
  <si>
    <t>office@gs-direct.org</t>
  </si>
  <si>
    <t>Top</t>
  </si>
  <si>
    <t>operation@topshipping.org</t>
  </si>
  <si>
    <t>Position?</t>
  </si>
  <si>
    <t>1748.2 t mermer</t>
  </si>
  <si>
    <t>521.8 t MDF</t>
  </si>
  <si>
    <t>227.95 t refractory materials</t>
  </si>
  <si>
    <t>14/06</t>
  </si>
  <si>
    <t>14/07</t>
  </si>
  <si>
    <t>Greton</t>
  </si>
  <si>
    <t>107.25 t Ceramic</t>
  </si>
  <si>
    <t>88.5 t steel borular+profil</t>
  </si>
  <si>
    <t>KT Muhendislik</t>
  </si>
  <si>
    <t>290 t HDPE boru</t>
  </si>
  <si>
    <t>Mitsui</t>
  </si>
  <si>
    <t>Sorpa</t>
  </si>
  <si>
    <t>M/V Sailpride</t>
  </si>
  <si>
    <t>Rönesans</t>
  </si>
  <si>
    <t>1836.658</t>
  </si>
  <si>
    <t>Ilk Insaat</t>
  </si>
  <si>
    <t>Azat</t>
  </si>
  <si>
    <t>M/V Elegance</t>
  </si>
  <si>
    <t>Dogu Akdeniz</t>
  </si>
  <si>
    <t>Engin</t>
  </si>
  <si>
    <t>2750</t>
  </si>
  <si>
    <t>yusufuge@ferre.com.tr; azat.eurolux@hotmail.com</t>
  </si>
  <si>
    <t>emre.unal@ronesans.com; deniz.atmaca@ronesans.com; can.abacioglu@ronesans.com; fevzi.yilmaz@egeyildiz.com.tr; kenankilaguz@zaferkardesler.com; musfik.mabudov@egeplast.com.tr</t>
  </si>
  <si>
    <t>ugur.tas@ilkconstruction.com;</t>
  </si>
  <si>
    <t>İçdaş</t>
  </si>
  <si>
    <t>muratabir@yahoo.com; mubindemircitm@hotmail.com;</t>
  </si>
  <si>
    <t>2930</t>
  </si>
  <si>
    <t>2900</t>
  </si>
  <si>
    <t>Inner transportation in Turkey</t>
  </si>
  <si>
    <t>Hekim/Epsilon/Golden Age</t>
  </si>
  <si>
    <t>dakdenizgruperse@hotmail.com;</t>
  </si>
  <si>
    <t>We would appreciate if you could inform us about the latest position of the vessel. Thank you.</t>
  </si>
  <si>
    <t>M/V Kalitva</t>
  </si>
  <si>
    <t>M/V Sailbaron</t>
  </si>
  <si>
    <t>M/V Chupa</t>
  </si>
  <si>
    <t>M/V Sailprince</t>
  </si>
  <si>
    <t>M/V Sibirskiy-2128</t>
  </si>
  <si>
    <t>M/V Newton</t>
  </si>
  <si>
    <t>generalshippingco@gmail.com</t>
  </si>
  <si>
    <t>Completed 07-07-2014</t>
  </si>
  <si>
    <t>ingrit.tela@orma.com.tr; andac.ozkan@orma.com.tr; hande.bingol@orma.com.tr; cengiz.karadag@orma.com.tr</t>
  </si>
  <si>
    <t>Completed 01-07-2014</t>
  </si>
  <si>
    <t>Please advice on the latest position of the vessel. Thank you.</t>
  </si>
  <si>
    <t>Please advice on the latest position of the vessel</t>
  </si>
  <si>
    <t>Informed</t>
  </si>
  <si>
    <t>yunus@almens.com.tr; zuhal@almens.com.tr; ahmet@prizmagrup.com</t>
  </si>
  <si>
    <t>aguzey@polimeksinsaat.com; morcay@polimeksinsaat.com; hkul@polimeksinsaat.com; hozcan@polimeksinsaat.com;bcon@polimeksinsaat.com; dtaskiran@colakoglu.com.tr; esen@colakoglu.com.tr; hozcan@polimeksinsaat.com; gtabanca@polimeksinsaat.com; ggozener@polimeksinsaat.com;ionder@polimeksinsaat.com;epolat@polimeksinsaat.com;carar@polimeksinsaat.com;oeker@polimeksinsaat.com; ntabanca@polimeksinsaat.com; haykanat@polimeksinsaat.com; haydin@polimeksinsaat.com;eerboy@polimeksinsaat.com;dkocmaroglu@polimeksinsaat.com</t>
  </si>
  <si>
    <t>391.9 t mermer</t>
  </si>
  <si>
    <t>A Group</t>
  </si>
  <si>
    <t>1115.8 t mermer</t>
  </si>
  <si>
    <t>202 t HDPE borular</t>
  </si>
  <si>
    <t>228 t mermer</t>
  </si>
  <si>
    <t>58.3 t galvaniz sac</t>
  </si>
  <si>
    <t>182.532 t celik boru</t>
  </si>
  <si>
    <t>290.45 t firin</t>
  </si>
  <si>
    <t>193.9 t panel</t>
  </si>
  <si>
    <t>ozanoktay@engingrup.net, guzumlu@engingrup.net, ocaygoz@engingrup.net, soayhan@engingrup.net, okale@engingrup.net, lojistik@engingrup.net</t>
  </si>
  <si>
    <t>o.annaliyev@halkaradostluk.com; a.gylyjov@halkaradostluk.com</t>
  </si>
  <si>
    <t>AZIYA</t>
  </si>
  <si>
    <t>Sailed 16-07-2014@02:10</t>
  </si>
  <si>
    <t>mdarian@arazmetal.com.tr</t>
  </si>
  <si>
    <t>begenc.bukriyev@gmail.com</t>
  </si>
  <si>
    <t>muratarat@totalinsaat.com</t>
  </si>
  <si>
    <t>o.annaliyev@halkaradostluk.com; a.gylyjov@halkaradostluk.com; y.sariyev@halkaradostluk.com</t>
  </si>
  <si>
    <t>baran.kececi@ronesans.com</t>
  </si>
  <si>
    <t>ayhan.aranci@sorpa.com.tr</t>
  </si>
  <si>
    <t>Discharging complete. Sailed 18-07-2014@00:25</t>
  </si>
  <si>
    <t>Discharging complete. Sailed 18-07-2014@22:30</t>
  </si>
  <si>
    <t>zumergunes@gmail.com</t>
  </si>
  <si>
    <t>Enegul</t>
  </si>
  <si>
    <t>55.35 t HDPE pipes</t>
  </si>
  <si>
    <t>1798.9 t steel bars</t>
  </si>
  <si>
    <t>19.85 t roof panels</t>
  </si>
  <si>
    <t>98.8 t ovens</t>
  </si>
  <si>
    <t>RE-MA</t>
  </si>
  <si>
    <t>X t ankraj</t>
  </si>
  <si>
    <t>Y t seramik</t>
  </si>
  <si>
    <t>Z t profil</t>
  </si>
  <si>
    <t>179.8 t wall panel</t>
  </si>
  <si>
    <t>169.07 t wall and roof panels</t>
  </si>
  <si>
    <t>ozanoktay@engingrup.net; guzumlu@engingrup.net; ocaygoz@engingrup.net; soayhan@engingrup.net; okale@engingrup.net; lojistik@engingrup.net</t>
  </si>
  <si>
    <t>Discharging complete. Sailed - 25-07-2014@13:20 LT</t>
  </si>
  <si>
    <t>M/V Grigory Malov</t>
  </si>
  <si>
    <t>Begenc (Yildiz)</t>
  </si>
  <si>
    <t>Total Insaat</t>
  </si>
  <si>
    <t>Discharging complete.
Sailed 30-07-2014@21:00</t>
  </si>
  <si>
    <t>500 t chipboard + 150 t/ 192 pallet parket</t>
  </si>
  <si>
    <t>Sailed 03-08-2014@18:00</t>
  </si>
  <si>
    <t>M/V Noble</t>
  </si>
  <si>
    <t>556.68 t bridge crane</t>
  </si>
  <si>
    <t>234.06 t + 234.06 parts of hydrogen unit</t>
  </si>
  <si>
    <t>Nasa</t>
  </si>
  <si>
    <t>gokhan@nasapl.com; emre@nasapl.com</t>
  </si>
  <si>
    <t>mubindemircitm@hotmail.com;</t>
  </si>
  <si>
    <t>Unloading completed.
Sailed 07-08-2014@12:00</t>
  </si>
  <si>
    <t>207.9 t general cargo pallets</t>
  </si>
  <si>
    <t>Begenc (Starwood)</t>
  </si>
  <si>
    <t>1262.55 t chipboard</t>
  </si>
  <si>
    <t>183.5 t chipboard</t>
  </si>
  <si>
    <t>396.6 t panel</t>
  </si>
  <si>
    <t>Orma</t>
  </si>
  <si>
    <t>1128.6 t chipboard</t>
  </si>
  <si>
    <t>Epsilon/Golden Age</t>
  </si>
  <si>
    <t>chartering@aktugshipping.com.tr</t>
  </si>
  <si>
    <t>Samara</t>
  </si>
  <si>
    <t>mubindemircitm@hotmail.com</t>
  </si>
  <si>
    <t>cengiz.karadag@orma.com.tr</t>
  </si>
  <si>
    <t>celalaksoy@sunpa.com.tr; bugramihci@sunpa.com.tr; oraz.sunpa@hotmail.com</t>
  </si>
  <si>
    <t>begenchgeldi82mammedov@gmail.com; begenc.bukriyev@gmail.com; eyyup.kokcu@yildizentegre.com.tr</t>
  </si>
  <si>
    <t>Discharging complete.
Sailed 15-08-2014@09:30</t>
  </si>
  <si>
    <t>Discharge completed.
Sailed - 20-08-2014@18:40</t>
  </si>
  <si>
    <t>At Samara.
Discharging commenced 17-08-2014@10:30
21-08-2014 - 900t discharged.</t>
  </si>
  <si>
    <t>M/V Kardelen</t>
  </si>
  <si>
    <t>M/V Nautilus</t>
  </si>
  <si>
    <t>Kusgoz</t>
  </si>
  <si>
    <t>KT</t>
  </si>
  <si>
    <t>Aycan</t>
  </si>
  <si>
    <t>Vatansever</t>
  </si>
  <si>
    <t>216.6 t Crawler crane</t>
  </si>
  <si>
    <t>56 t pipes</t>
  </si>
  <si>
    <t>16.0938 t + 40.033 electric ovens, etc.</t>
  </si>
  <si>
    <t>220.846 t +111.47356 t containers</t>
  </si>
  <si>
    <t>1042 t + 829.15 t + 329.5 t marble</t>
  </si>
  <si>
    <t>jajigalka@gmail.com, levent.kusgoz@izmircrane.com, duygu.gunesdogdu@izmircrane.com</t>
  </si>
  <si>
    <t>Colakoglu</t>
  </si>
  <si>
    <t>Kemalcan</t>
  </si>
  <si>
    <t>ESPA</t>
  </si>
  <si>
    <t>501.5 t MDF</t>
  </si>
  <si>
    <t>245.6 pipes</t>
  </si>
  <si>
    <t>266.9 t + 489.2 t steel bars</t>
  </si>
  <si>
    <t>325.55 t steel bars</t>
  </si>
  <si>
    <t>oraz.sunpa@hotmail.com; celalaksoy@sunpa.com.tr; bugramihci@sunpa.com.tr</t>
  </si>
  <si>
    <t>humeyra@eskihisar.com.tr; erdem@eskihisar.com.tr</t>
  </si>
  <si>
    <t>M/V Omskiy-205</t>
  </si>
  <si>
    <t>M/V Astra</t>
  </si>
  <si>
    <t>260.1 t marble</t>
  </si>
  <si>
    <t>596.281 t excavators and spare parts</t>
  </si>
  <si>
    <t>831.8 t + 817.5 t + 433.8 t marble</t>
  </si>
  <si>
    <t>Lizart</t>
  </si>
  <si>
    <t>Cosmos</t>
  </si>
  <si>
    <t>Almens</t>
  </si>
  <si>
    <t>figen@tamozgroup.com; yuksel@tamozgroup.com; ali@tamozgroup.com</t>
  </si>
  <si>
    <t>a.gylyjov@halkaradostluk.com; o.annaliyev@halkaradostluk.com; y.sariyev@halkaradostluk.com</t>
  </si>
  <si>
    <t>M/V Yuriy Poltoratzkiy</t>
  </si>
  <si>
    <t>AHA</t>
  </si>
  <si>
    <t>44 t project drum</t>
  </si>
  <si>
    <t>64.9 t + 1170.4 t steel bars</t>
  </si>
  <si>
    <t>1344.1 t chipboard</t>
  </si>
  <si>
    <t>Alkar</t>
  </si>
  <si>
    <t>Tacirler</t>
  </si>
  <si>
    <t>129.46 t general cargo in TEU</t>
  </si>
  <si>
    <t>67.09081 t + 101.604 t general cargo</t>
  </si>
  <si>
    <t>28.641 t general cargo</t>
  </si>
  <si>
    <t>serdar@alkarinsaat.com</t>
  </si>
  <si>
    <t>habib@vatanseverlojistik.net; hamit_jankabil@mail.ru; aktau_business@mail.ru</t>
  </si>
  <si>
    <t>bayram@almens.com.tr; a.gylyjov@halkaradostluk.com; o.annaliyev@halkaradostluk.com; y.sariyev@halkaradostluk.com</t>
  </si>
  <si>
    <t>happyhy@cj.net; hjyu@cj.net; jjwoo@cj.net; stephan.rhee@2k.com.tr; boondo11@cj.net; sarah-jung@cj.net; andy@2k.com.tr</t>
  </si>
  <si>
    <t>Sailed from T.bashi 18-09-2014</t>
  </si>
  <si>
    <t>Astrakhan</t>
  </si>
  <si>
    <t>Aktau</t>
  </si>
  <si>
    <t>habib@vatanseverlojistik.net, hamit_jankabil@mail.ru; aktau_business@mail.ru</t>
  </si>
  <si>
    <t>397.28 t winches</t>
  </si>
  <si>
    <t>Oil States</t>
  </si>
  <si>
    <t>Baku</t>
  </si>
  <si>
    <t>453.7 t membrane</t>
  </si>
  <si>
    <t>Belda</t>
  </si>
  <si>
    <t>1904.95 t chipboard</t>
  </si>
  <si>
    <t>1500.9 t steel bars</t>
  </si>
  <si>
    <t>Icdas</t>
  </si>
  <si>
    <t>gokhan@nasapl.com; project@nasapl.com; emre@nasapl.com</t>
  </si>
  <si>
    <t>975 t steel bars</t>
  </si>
  <si>
    <t>M/V Omskiy-6</t>
  </si>
  <si>
    <t>Baymurat</t>
  </si>
  <si>
    <t>Gap</t>
  </si>
  <si>
    <t>527.9 t steel bars</t>
  </si>
  <si>
    <t>Kuryk</t>
  </si>
  <si>
    <t>Unloading completed 13-10-2014@06:30
Vessel sailed.</t>
  </si>
  <si>
    <t>103.098 t crane</t>
  </si>
  <si>
    <t>Terex</t>
  </si>
  <si>
    <t>1205.65 t MDF</t>
  </si>
  <si>
    <t>36.95 t steel construction</t>
  </si>
  <si>
    <t>ROC</t>
  </si>
  <si>
    <t>298.8 t pipes</t>
  </si>
  <si>
    <t>Superlit</t>
  </si>
  <si>
    <t>30.55 t wire rod</t>
  </si>
  <si>
    <t>650.033 t general cargo</t>
  </si>
  <si>
    <t>382.45 t general cargo</t>
  </si>
  <si>
    <t>Boreks</t>
  </si>
  <si>
    <t>59.14 t general cargo</t>
  </si>
  <si>
    <t>Geopay</t>
  </si>
  <si>
    <t>emre.unal@ronesans.com; deniz.atmaca@ronesans.com; can.abacioglu@ronesans.com; onur.ozyurt@ronesans.com</t>
  </si>
  <si>
    <t>976.20481 t project cargo</t>
  </si>
  <si>
    <t>Rönesans(Mitsui)</t>
  </si>
  <si>
    <t>andy@2k.com.tr</t>
  </si>
  <si>
    <t>Ship
owner</t>
  </si>
  <si>
    <t>edanna@superlit.com; tboduroglu@superlit.com;</t>
  </si>
  <si>
    <t xml:space="preserve"> </t>
  </si>
  <si>
    <t>elif.asik@ronesans.com; onur.ozyurt@ronesans.com; mahmut.keskin@rencons.com; zuhal.tanyeri@ronesans.com</t>
  </si>
  <si>
    <t>M/V Nefterudovoz-59M</t>
  </si>
  <si>
    <t>M/V Alexander Antonov</t>
  </si>
  <si>
    <t>Orma (Begenc)</t>
  </si>
  <si>
    <t>Calik</t>
  </si>
  <si>
    <t>Süperlit</t>
  </si>
  <si>
    <t>ingrit.tela@orma.com.tr; begenc.bukriyev@gmail.com; begenchgeldi82mammedov@gmail.com</t>
  </si>
  <si>
    <t>ArcellorMittal</t>
  </si>
  <si>
    <t>1856.9 t profile</t>
  </si>
  <si>
    <t>Hopa</t>
  </si>
  <si>
    <t>2k</t>
  </si>
  <si>
    <t>Discharging completed. Sailed 16-10-2014@20:15</t>
  </si>
  <si>
    <t>Sunpa (Oraz)</t>
  </si>
  <si>
    <t>Proco (Aga Murat)</t>
  </si>
  <si>
    <t>230 t - rebars</t>
  </si>
  <si>
    <t>160 t - pipes (10 adet)</t>
  </si>
  <si>
    <t>1100 t - chipboard</t>
  </si>
  <si>
    <t>250 t - chipboard</t>
  </si>
  <si>
    <t>1000 t - chipboard</t>
  </si>
  <si>
    <t>eyyup.kokcu@yildizentegre.com; begenc.bukriyev@gmail.com; begenchgeldi82mammedov@gmail.com</t>
  </si>
  <si>
    <t>mt@procoltd.com; ogurel@keas.com.tr; ccaliskan@keas.com.tr; hbaybek@keas.com.tr; sozturk@keas.com.tr; tozcelikel@keas.com.tr; ntuzuner@keas.com.tr; atageldi2000@mail.ru;  mt@procoltd.com; omerbeg@proplas.com.tr</t>
  </si>
  <si>
    <t>78 t, 16 paket trapez saç</t>
  </si>
  <si>
    <t>Çalık (Metalsaç)</t>
  </si>
  <si>
    <t>16 pcs</t>
  </si>
  <si>
    <t>103 t kutu profil (4 tır)</t>
  </si>
  <si>
    <t>Çalık</t>
  </si>
  <si>
    <t>68 t köşebent</t>
  </si>
  <si>
    <t>29 t, 1997 paket  (7 tır) taş yünü</t>
  </si>
  <si>
    <t>Çalık (Eryap Plastik)</t>
  </si>
  <si>
    <t>1997 pcs</t>
  </si>
  <si>
    <t>95 t saç</t>
  </si>
  <si>
    <t>Çalık (Koyuncu)</t>
  </si>
  <si>
    <t xml:space="preserve">goksel_kesimoglu@ftn.fedex.com; tboduroglu@superlit.com </t>
  </si>
  <si>
    <t>M/V Yusra</t>
  </si>
  <si>
    <t>1600 t chipboard</t>
  </si>
  <si>
    <t>265 t steels/ boxes</t>
  </si>
  <si>
    <t>216 t electrodes</t>
  </si>
  <si>
    <t>190 t panels</t>
  </si>
  <si>
    <t>Halil Avci</t>
  </si>
  <si>
    <t>1000 t chipboard</t>
  </si>
  <si>
    <t>200 t chipboard</t>
  </si>
  <si>
    <t>1800 t marble</t>
  </si>
  <si>
    <t>305 t gens</t>
  </si>
  <si>
    <t>372 t gypsium</t>
  </si>
  <si>
    <t>512 t pipes</t>
  </si>
  <si>
    <t>Unloading complete. Sailed 30-10-2014@21:40</t>
  </si>
  <si>
    <t>mustafasimsek@halilavci.com.tr; fahriavci@halilavci.com.tr</t>
  </si>
  <si>
    <t>M/V Volozero</t>
  </si>
  <si>
    <t>elif.asik@ronesans.com; zuhal.tanyeri@ronesans.com</t>
  </si>
  <si>
    <t>info@rmit.com.tr;</t>
  </si>
  <si>
    <t>bugramihci@sunpa.com.tr; oraz.sunpa@hotmail.com; celalaksoy@sunpa.com.tr;</t>
  </si>
  <si>
    <t>Yildiz (Begenc)</t>
  </si>
  <si>
    <t>1326 pcs</t>
  </si>
  <si>
    <t>1167 t - parket</t>
  </si>
  <si>
    <t>7.65 t - packing paper</t>
  </si>
  <si>
    <t>106 pcs</t>
  </si>
  <si>
    <t>10 pcs</t>
  </si>
  <si>
    <t>38 pcs</t>
  </si>
  <si>
    <t>51 pcs</t>
  </si>
  <si>
    <t>23 pcs</t>
  </si>
  <si>
    <t>Kastamonu (Aga Murat)</t>
  </si>
  <si>
    <t>5M</t>
  </si>
  <si>
    <t>tolgaerkan5m@gmail.com; ayse@5minsaat.net; info@5minsaat.net; zeynep@5minsaat.net</t>
  </si>
  <si>
    <t>info@rmit.com.tr</t>
  </si>
  <si>
    <t>215t electrod</t>
  </si>
  <si>
    <t>Unloading completed 07-11-2014@04:15
Vessel sailed.</t>
  </si>
  <si>
    <t>Albros</t>
  </si>
  <si>
    <t>Albros Shipping</t>
  </si>
  <si>
    <t>albros@albros.com.tr</t>
  </si>
  <si>
    <t>56 + 247 t marble</t>
  </si>
  <si>
    <t>Sailed from Baku 15-11-2014@19:00</t>
  </si>
  <si>
    <t>mert.karakas@calik.com; murat.sonkaya@calik.com; yahya@calik.com; hdemirci@calik.com; hhavayir@calik.com; mozturk@gapinsaat.com; ozkan.gokmenoglu@gapinsaat.com</t>
  </si>
  <si>
    <t>Unal (Rmit)</t>
  </si>
  <si>
    <t>M/V Volmore</t>
  </si>
  <si>
    <t>1500 t MDF</t>
  </si>
  <si>
    <t>47 t pipes</t>
  </si>
  <si>
    <t>340 t ceramic</t>
  </si>
  <si>
    <t>Ilk insaat</t>
  </si>
  <si>
    <t>Alkar insaat</t>
  </si>
  <si>
    <t>153 t +110 t parquet + laminate</t>
  </si>
  <si>
    <t>891 t steel bars</t>
  </si>
  <si>
    <t>Kroman</t>
  </si>
  <si>
    <t>ugur.tas@ilkconstruction.com</t>
  </si>
  <si>
    <t>Çalık (Gap)</t>
  </si>
  <si>
    <t>At Kerch strait. Waiting for instructions.</t>
  </si>
  <si>
    <t>At Azov. Waiting instruction</t>
  </si>
  <si>
    <t>At Azov. Waiting further instructions</t>
  </si>
  <si>
    <t>Cargo - preliminary</t>
  </si>
  <si>
    <t>t</t>
  </si>
  <si>
    <t>Discharging completed.
Sailed on 28-11-2014@04:30</t>
  </si>
  <si>
    <t>Discharging completed.</t>
  </si>
  <si>
    <t>At T.bashi - 02-12-2014@03:00
Waiting in line No.7 ETB - 8/9-12-2014</t>
  </si>
  <si>
    <t>1792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</si>
</sst>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₺_-;\-* #,##0.00\ _₺_-;_-* &quot;-&quot;??\ _₺_-;_-@_-"/>
    <numFmt numFmtId="165" formatCode="ddd\,\ d\-mmm"/>
  </numFmts>
  <fonts count="1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i/>
      <sz val="1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i/>
      <sz val="11"/>
      <color rgb="FFFF000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u/>
      <sz val="11"/>
      <color theme="1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9"/>
      <color indexed="81"/>
      <name val="Calibri"/>
      <family val="2"/>
      <charset val="162"/>
    </font>
    <font>
      <b/>
      <sz val="9"/>
      <color indexed="81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88">
    <xf numFmtId="0" fontId="0" fillId="0" borderId="0"/>
    <xf numFmtId="164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9">
    <xf numFmtId="0" fontId="0" fillId="0" borderId="0" xfId="0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49" fontId="2" fillId="0" borderId="0" xfId="0" applyNumberFormat="1" applyFont="1" applyFill="1"/>
    <xf numFmtId="4" fontId="2" fillId="0" borderId="0" xfId="0" applyNumberFormat="1" applyFont="1" applyFill="1"/>
    <xf numFmtId="0" fontId="2" fillId="0" borderId="0" xfId="0" applyFont="1" applyFill="1"/>
    <xf numFmtId="49" fontId="0" fillId="0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4" fontId="2" fillId="0" borderId="0" xfId="0" applyNumberFormat="1" applyFont="1" applyFill="1" applyAlignment="1">
      <alignment horizontal="center"/>
    </xf>
    <xf numFmtId="0" fontId="0" fillId="3" borderId="0" xfId="0" applyFill="1"/>
    <xf numFmtId="14" fontId="0" fillId="3" borderId="0" xfId="0" applyNumberForma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49" fontId="0" fillId="3" borderId="0" xfId="0" applyNumberFormat="1" applyFill="1"/>
    <xf numFmtId="0" fontId="0" fillId="3" borderId="0" xfId="0" applyFill="1" applyAlignment="1">
      <alignment horizontal="center"/>
    </xf>
    <xf numFmtId="4" fontId="0" fillId="3" borderId="0" xfId="0" applyNumberFormat="1" applyFill="1"/>
    <xf numFmtId="4" fontId="0" fillId="3" borderId="0" xfId="0" applyNumberFormat="1" applyFill="1" applyAlignment="1">
      <alignment horizontal="center"/>
    </xf>
    <xf numFmtId="0" fontId="2" fillId="3" borderId="0" xfId="0" applyFont="1" applyFill="1"/>
    <xf numFmtId="49" fontId="0" fillId="3" borderId="0" xfId="0" applyNumberFormat="1" applyFill="1" applyAlignment="1">
      <alignment horizontal="center"/>
    </xf>
    <xf numFmtId="49" fontId="2" fillId="3" borderId="0" xfId="0" applyNumberFormat="1" applyFont="1" applyFill="1"/>
    <xf numFmtId="0" fontId="2" fillId="3" borderId="0" xfId="0" applyFont="1" applyFill="1" applyAlignment="1">
      <alignment horizontal="center"/>
    </xf>
    <xf numFmtId="4" fontId="0" fillId="3" borderId="0" xfId="0" applyNumberFormat="1" applyFill="1" applyAlignment="1">
      <alignment horizontal="center" vertical="top"/>
    </xf>
    <xf numFmtId="49" fontId="2" fillId="3" borderId="0" xfId="0" applyNumberFormat="1" applyFont="1" applyFill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0" fontId="0" fillId="3" borderId="0" xfId="0" applyFill="1" applyAlignment="1">
      <alignment vertical="top"/>
    </xf>
    <xf numFmtId="0" fontId="0" fillId="3" borderId="0" xfId="0" applyFill="1" applyAlignment="1">
      <alignment wrapText="1"/>
    </xf>
    <xf numFmtId="49" fontId="0" fillId="3" borderId="0" xfId="0" applyNumberFormat="1" applyFill="1" applyAlignment="1">
      <alignment horizontal="center" vertical="top"/>
    </xf>
    <xf numFmtId="49" fontId="0" fillId="3" borderId="0" xfId="0" applyNumberFormat="1" applyFill="1" applyAlignment="1">
      <alignment vertical="top"/>
    </xf>
    <xf numFmtId="4" fontId="0" fillId="3" borderId="0" xfId="0" applyNumberFormat="1" applyFill="1" applyAlignment="1">
      <alignment vertical="top"/>
    </xf>
    <xf numFmtId="4" fontId="6" fillId="3" borderId="0" xfId="0" applyNumberFormat="1" applyFont="1" applyFill="1" applyAlignment="1">
      <alignment horizontal="center"/>
    </xf>
    <xf numFmtId="4" fontId="6" fillId="3" borderId="0" xfId="0" applyNumberFormat="1" applyFont="1" applyFill="1"/>
    <xf numFmtId="0" fontId="0" fillId="0" borderId="0" xfId="0" applyAlignment="1">
      <alignment vertical="top"/>
    </xf>
    <xf numFmtId="0" fontId="7" fillId="3" borderId="0" xfId="0" applyFont="1" applyFill="1"/>
    <xf numFmtId="14" fontId="7" fillId="3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4" fontId="8" fillId="0" borderId="0" xfId="2" applyNumberFormat="1" applyFill="1" applyAlignment="1">
      <alignment horizontal="left"/>
    </xf>
    <xf numFmtId="0" fontId="0" fillId="0" borderId="0" xfId="0" applyAlignment="1">
      <alignment horizontal="left" vertical="top"/>
    </xf>
    <xf numFmtId="4" fontId="6" fillId="0" borderId="0" xfId="0" applyNumberFormat="1" applyFont="1" applyFill="1" applyAlignment="1">
      <alignment horizontal="center"/>
    </xf>
    <xf numFmtId="4" fontId="6" fillId="0" borderId="0" xfId="0" applyNumberFormat="1" applyFont="1" applyFill="1"/>
    <xf numFmtId="0" fontId="8" fillId="0" borderId="0" xfId="2" applyAlignment="1">
      <alignment horizontal="left"/>
    </xf>
    <xf numFmtId="0" fontId="0" fillId="0" borderId="0" xfId="0" applyBorder="1"/>
    <xf numFmtId="0" fontId="8" fillId="3" borderId="0" xfId="2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center" vertical="center" wrapText="1"/>
    </xf>
    <xf numFmtId="0" fontId="7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center"/>
    </xf>
    <xf numFmtId="4" fontId="4" fillId="3" borderId="0" xfId="0" applyNumberFormat="1" applyFont="1" applyFill="1"/>
    <xf numFmtId="4" fontId="4" fillId="3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 vertical="top"/>
    </xf>
    <xf numFmtId="0" fontId="0" fillId="3" borderId="0" xfId="0" applyFill="1" applyAlignment="1">
      <alignment vertical="center"/>
    </xf>
    <xf numFmtId="0" fontId="0" fillId="3" borderId="0" xfId="0" applyFont="1" applyFill="1"/>
    <xf numFmtId="49" fontId="0" fillId="3" borderId="0" xfId="0" applyNumberFormat="1" applyFont="1" applyFill="1"/>
    <xf numFmtId="4" fontId="0" fillId="3" borderId="0" xfId="0" applyNumberFormat="1" applyFont="1" applyFill="1"/>
    <xf numFmtId="0" fontId="0" fillId="3" borderId="0" xfId="0" applyFont="1" applyFill="1" applyAlignment="1">
      <alignment vertical="top"/>
    </xf>
    <xf numFmtId="14" fontId="0" fillId="3" borderId="0" xfId="0" applyNumberFormat="1" applyFill="1" applyAlignment="1">
      <alignment horizontal="center" vertical="top"/>
    </xf>
    <xf numFmtId="49" fontId="3" fillId="3" borderId="0" xfId="0" applyNumberFormat="1" applyFont="1" applyFill="1" applyAlignment="1">
      <alignment vertical="top"/>
    </xf>
    <xf numFmtId="0" fontId="0" fillId="3" borderId="0" xfId="0" applyFill="1" applyAlignment="1">
      <alignment horizontal="center" vertical="top"/>
    </xf>
    <xf numFmtId="49" fontId="1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center" vertical="top"/>
    </xf>
    <xf numFmtId="4" fontId="1" fillId="3" borderId="0" xfId="0" applyNumberFormat="1" applyFont="1" applyFill="1" applyAlignment="1">
      <alignment horizontal="center" vertical="top"/>
    </xf>
    <xf numFmtId="0" fontId="7" fillId="3" borderId="0" xfId="0" applyFont="1" applyFill="1" applyAlignment="1">
      <alignment vertical="center" wrapText="1"/>
    </xf>
    <xf numFmtId="0" fontId="7" fillId="3" borderId="0" xfId="0" applyFont="1" applyFill="1" applyAlignment="1">
      <alignment vertical="center"/>
    </xf>
    <xf numFmtId="0" fontId="0" fillId="3" borderId="0" xfId="0" applyFill="1" applyAlignment="1">
      <alignment horizontal="left" vertical="center"/>
    </xf>
    <xf numFmtId="4" fontId="0" fillId="0" borderId="0" xfId="0" applyNumberFormat="1"/>
    <xf numFmtId="14" fontId="2" fillId="3" borderId="0" xfId="0" applyNumberFormat="1" applyFont="1" applyFill="1" applyAlignment="1">
      <alignment wrapText="1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4" fontId="0" fillId="3" borderId="1" xfId="0" applyNumberFormat="1" applyFill="1" applyBorder="1" applyAlignment="1">
      <alignment horizontal="right"/>
    </xf>
    <xf numFmtId="4" fontId="0" fillId="3" borderId="2" xfId="0" applyNumberFormat="1" applyFill="1" applyBorder="1" applyAlignment="1">
      <alignment horizontal="right"/>
    </xf>
    <xf numFmtId="4" fontId="0" fillId="3" borderId="3" xfId="0" applyNumberForma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</cellXfs>
  <cellStyles count="188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Hyperlink" xfId="2" builtinId="8"/>
    <cellStyle name="Normal" xfId="0" builtinId="0"/>
    <cellStyle name="Virgül 2" xfId="1"/>
  </cellStyles>
  <dxfs count="9">
    <dxf>
      <font>
        <color theme="1"/>
      </font>
      <fill>
        <patternFill patternType="solid">
          <fgColor indexed="64"/>
          <bgColor theme="6" tint="0.39997558519241921"/>
        </patternFill>
      </fill>
    </dxf>
    <dxf>
      <font>
        <color theme="1"/>
      </font>
      <fill>
        <patternFill patternType="solid">
          <fgColor indexed="64"/>
          <bgColor theme="6" tint="0.39997558519241921"/>
        </patternFill>
      </fill>
    </dxf>
    <dxf>
      <font>
        <color theme="1"/>
      </font>
      <fill>
        <patternFill patternType="solid">
          <fgColor indexed="64"/>
          <bgColor theme="6" tint="0.39997558519241921"/>
        </patternFill>
      </fill>
    </dxf>
    <dxf>
      <font>
        <color theme="1"/>
      </font>
      <fill>
        <patternFill patternType="solid">
          <fgColor indexed="64"/>
          <bgColor theme="6" tint="0.39997558519241921"/>
        </patternFill>
      </fill>
    </dxf>
    <dxf>
      <font>
        <color theme="1"/>
      </font>
      <fill>
        <patternFill patternType="solid">
          <fgColor indexed="64"/>
          <bgColor theme="6" tint="0.39997558519241921"/>
        </patternFill>
      </fill>
    </dxf>
    <dxf>
      <font>
        <color theme="1"/>
      </font>
      <fill>
        <patternFill patternType="solid">
          <fgColor indexed="64"/>
          <bgColor theme="6" tint="0.39997558519241921"/>
        </patternFill>
      </fill>
    </dxf>
    <dxf>
      <font>
        <color theme="1"/>
      </font>
      <fill>
        <patternFill patternType="solid">
          <fgColor indexed="64"/>
          <bgColor theme="6" tint="0.39997558519241921"/>
        </patternFill>
      </fill>
    </dxf>
    <dxf>
      <font>
        <color theme="1"/>
      </font>
      <fill>
        <patternFill patternType="solid">
          <fgColor indexed="64"/>
          <bgColor theme="6" tint="0.39997558519241921"/>
        </patternFill>
      </fill>
    </dxf>
    <dxf>
      <font>
        <color theme="1"/>
      </font>
      <fill>
        <patternFill patternType="solid">
          <fgColor indexed="64"/>
          <bgColor theme="6" tint="0.39997558519241921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O6" totalsRowShown="0">
  <autoFilter ref="A1:O6"/>
  <tableColumns count="15">
    <tableColumn id="1" name="Owner"/>
    <tableColumn id="2" name="Short"/>
    <tableColumn id="3" name="e-mail 1"/>
    <tableColumn id="4" name="e-mail 2"/>
    <tableColumn id="14" name="e-mail 3"/>
    <tableColumn id="15" name="to">
      <calculatedColumnFormula>CONCATENATE(Table1[[#This Row],[e-mail 1]],";",Table1[[#This Row],[e-mail 2]],";",Table1[[#This Row],[e-mail 3]])</calculatedColumnFormula>
    </tableColumn>
    <tableColumn id="6" name="cc 1"/>
    <tableColumn id="7" name="cc 2"/>
    <tableColumn id="8" name="cc 3"/>
    <tableColumn id="9" name="cc 4"/>
    <tableColumn id="10" name="cc 5"/>
    <tableColumn id="17" name="cc 6"/>
    <tableColumn id="16" name="cc 7"/>
    <tableColumn id="18" name="cc">
      <calculatedColumnFormula>CONCATENATE(Table1[[#This Row],[cc 1]],";",Table1[[#This Row],[cc 2]],";",Table1[[#This Row],[cc 3]],";",Table1[[#This Row],[cc 4]],";",Table1[[#This Row],[cc 5]],";",Table1[[#This Row],[cc 6]],";",Table1[[#This Row],[cc 7]])</calculatedColumnFormula>
    </tableColumn>
    <tableColumn id="13" name="tex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rmit.com.tr;%20Zeynep%20han%C4%B1m%200216%20447%2048%2059" TargetMode="External"/><Relationship Id="rId4" Type="http://schemas.openxmlformats.org/officeDocument/2006/relationships/hyperlink" Target="mailto:fatih@glospan.com.tr;" TargetMode="External"/><Relationship Id="rId5" Type="http://schemas.openxmlformats.org/officeDocument/2006/relationships/hyperlink" Target="mailto:eyyup.kokcu@yildizentegre.com.tr;" TargetMode="External"/><Relationship Id="rId6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1" Type="http://schemas.openxmlformats.org/officeDocument/2006/relationships/hyperlink" Target="mailto:mdarian@arazmetal.com.tr" TargetMode="External"/><Relationship Id="rId2" Type="http://schemas.openxmlformats.org/officeDocument/2006/relationships/hyperlink" Target="mailto:yildirim-777@hotmail.com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188"/>
  <sheetViews>
    <sheetView tabSelected="1" zoomScale="120" zoomScaleNormal="120" zoomScaleSheetLayoutView="130" zoomScalePageLayoutView="12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80" sqref="J180"/>
    </sheetView>
  </sheetViews>
  <sheetFormatPr baseColWidth="10" defaultColWidth="8.83203125" defaultRowHeight="14" x14ac:dyDescent="0"/>
  <cols>
    <col min="1" max="1" width="19.33203125" customWidth="1"/>
    <col min="2" max="2" width="9.5" bestFit="1" customWidth="1"/>
    <col min="3" max="3" width="7.5" customWidth="1"/>
    <col min="4" max="4" width="34.6640625" bestFit="1" customWidth="1"/>
    <col min="5" max="5" width="8.5" style="8" bestFit="1" customWidth="1"/>
    <col min="6" max="6" width="21.5" bestFit="1" customWidth="1"/>
    <col min="7" max="7" width="8" customWidth="1"/>
    <col min="8" max="8" width="7.1640625" bestFit="1" customWidth="1"/>
    <col min="9" max="9" width="6.6640625" style="13" customWidth="1"/>
    <col min="10" max="10" width="8.83203125" style="1" customWidth="1"/>
    <col min="11" max="11" width="10.6640625" bestFit="1" customWidth="1"/>
    <col min="12" max="12" width="9.5" hidden="1" customWidth="1"/>
    <col min="13" max="13" width="15.83203125" hidden="1" customWidth="1"/>
    <col min="14" max="14" width="16.1640625" style="14" hidden="1" customWidth="1"/>
    <col min="15" max="15" width="10.5" hidden="1" customWidth="1"/>
    <col min="16" max="16" width="14.1640625" hidden="1" customWidth="1"/>
    <col min="17" max="17" width="11.33203125" style="14" hidden="1" customWidth="1"/>
    <col min="18" max="18" width="14.33203125" style="14" hidden="1" customWidth="1"/>
    <col min="19" max="19" width="8" style="14" customWidth="1"/>
    <col min="20" max="20" width="11" style="69" bestFit="1" customWidth="1"/>
    <col min="21" max="21" width="41.33203125" style="43" customWidth="1"/>
  </cols>
  <sheetData>
    <row r="1" spans="1:21">
      <c r="A1" s="97" t="s">
        <v>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1" s="2" customFormat="1">
      <c r="A2" s="98">
        <f ca="1">TODAY()</f>
        <v>41981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44"/>
    </row>
    <row r="3" spans="1:21" s="6" customFormat="1" ht="44.25" customHeight="1">
      <c r="A3" s="5" t="s">
        <v>4</v>
      </c>
      <c r="B3" s="5" t="s">
        <v>348</v>
      </c>
      <c r="C3" s="5" t="s">
        <v>153</v>
      </c>
      <c r="D3" s="5" t="s">
        <v>438</v>
      </c>
      <c r="E3" s="5" t="s">
        <v>8</v>
      </c>
      <c r="F3" s="5" t="s">
        <v>9</v>
      </c>
      <c r="G3" s="5" t="s">
        <v>2</v>
      </c>
      <c r="H3" s="5" t="s">
        <v>3</v>
      </c>
      <c r="I3" s="5" t="s">
        <v>55</v>
      </c>
      <c r="J3" s="5" t="s">
        <v>6</v>
      </c>
      <c r="K3" s="5" t="s">
        <v>439</v>
      </c>
      <c r="L3" s="5" t="s">
        <v>65</v>
      </c>
      <c r="M3" s="5" t="s">
        <v>182</v>
      </c>
      <c r="N3" s="5" t="s">
        <v>69</v>
      </c>
      <c r="O3" s="5" t="s">
        <v>68</v>
      </c>
      <c r="P3" s="5" t="s">
        <v>96</v>
      </c>
      <c r="Q3" s="5" t="s">
        <v>61</v>
      </c>
      <c r="R3" s="5" t="s">
        <v>62</v>
      </c>
      <c r="S3" s="5" t="s">
        <v>119</v>
      </c>
      <c r="T3" s="5" t="s">
        <v>198</v>
      </c>
      <c r="U3" s="45"/>
    </row>
    <row r="4" spans="1:21" s="4" customFormat="1" hidden="1">
      <c r="T4" s="66"/>
      <c r="U4" s="46"/>
    </row>
    <row r="5" spans="1:21" s="18" customFormat="1" hidden="1">
      <c r="A5" s="18" t="s">
        <v>13</v>
      </c>
      <c r="B5" s="55"/>
      <c r="C5" s="54" t="str">
        <f>IF(NOT(ISBLANK(B5)), HYPERLINK("mailto:"&amp;INDEX(ToMail, MATCH('Yüklerin listesi'!$B5, OwnerShortName,0))&amp;"?cc="&amp;INDEX(CcMail, MATCH($B5, OwnerShortName,0))&amp;"&amp;subject="&amp;$A5&amp;"&amp;body="&amp;INDEX(MailText, MATCH($B5, OwnerShortName,0)),"Ask"), "")</f>
        <v/>
      </c>
      <c r="D5" s="18" t="s">
        <v>10</v>
      </c>
      <c r="E5" s="19"/>
      <c r="F5" s="18" t="s">
        <v>11</v>
      </c>
      <c r="G5" s="18" t="s">
        <v>1</v>
      </c>
      <c r="H5" s="18" t="s">
        <v>0</v>
      </c>
      <c r="I5" s="20" t="s">
        <v>48</v>
      </c>
      <c r="J5" s="21" t="s">
        <v>12</v>
      </c>
      <c r="K5" s="18">
        <v>1522.4</v>
      </c>
      <c r="M5" s="22" t="s">
        <v>36</v>
      </c>
      <c r="N5" s="22" t="s">
        <v>36</v>
      </c>
      <c r="O5" s="22" t="s">
        <v>36</v>
      </c>
      <c r="P5" s="22" t="s">
        <v>36</v>
      </c>
      <c r="Q5" s="22" t="s">
        <v>36</v>
      </c>
      <c r="R5" s="22" t="s">
        <v>36</v>
      </c>
      <c r="S5" s="22"/>
      <c r="T5" s="67"/>
      <c r="U5" s="47"/>
    </row>
    <row r="6" spans="1:21" s="18" customFormat="1" hidden="1">
      <c r="A6" s="18" t="s">
        <v>13</v>
      </c>
      <c r="B6" s="55"/>
      <c r="C6" s="54" t="str">
        <f>IF(NOT(ISBLANK(B6)), HYPERLINK("mailto:"&amp;INDEX(ToMail, MATCH('Yüklerin listesi'!$B6, OwnerShortName,0))&amp;"?cc="&amp;INDEX(CcMail, MATCH($B6, OwnerShortName,0))&amp;"&amp;subject="&amp;$A6&amp;"&amp;body="&amp;INDEX(MailText, MATCH($B6, OwnerShortName,0)),"Ask"), "")</f>
        <v/>
      </c>
      <c r="D6" s="18" t="s">
        <v>14</v>
      </c>
      <c r="E6" s="19"/>
      <c r="F6" s="18" t="s">
        <v>5</v>
      </c>
      <c r="G6" s="18" t="s">
        <v>1</v>
      </c>
      <c r="H6" s="18" t="s">
        <v>0</v>
      </c>
      <c r="I6" s="20" t="s">
        <v>48</v>
      </c>
      <c r="J6" s="21" t="s">
        <v>15</v>
      </c>
      <c r="K6" s="18">
        <v>453.5</v>
      </c>
      <c r="M6" s="22" t="s">
        <v>36</v>
      </c>
      <c r="N6" s="22" t="s">
        <v>36</v>
      </c>
      <c r="O6" s="22" t="s">
        <v>36</v>
      </c>
      <c r="P6" s="22" t="s">
        <v>36</v>
      </c>
      <c r="Q6" s="22" t="s">
        <v>63</v>
      </c>
      <c r="R6" s="22" t="s">
        <v>63</v>
      </c>
      <c r="S6" s="22"/>
      <c r="T6" s="67"/>
      <c r="U6" s="47"/>
    </row>
    <row r="7" spans="1:21" s="18" customFormat="1" hidden="1">
      <c r="A7" s="18" t="s">
        <v>13</v>
      </c>
      <c r="B7" s="55"/>
      <c r="C7" s="54" t="str">
        <f>IF(NOT(ISBLANK(B7)), HYPERLINK("mailto:"&amp;INDEX(ToMail, MATCH('Yüklerin listesi'!$B7, OwnerShortName,0))&amp;"?cc="&amp;INDEX(CcMail, MATCH($B7, OwnerShortName,0))&amp;"&amp;subject="&amp;$A7&amp;"&amp;body="&amp;INDEX(MailText, MATCH($B7, OwnerShortName,0)),"Ask"), "")</f>
        <v/>
      </c>
      <c r="D7" s="18" t="s">
        <v>16</v>
      </c>
      <c r="E7" s="19"/>
      <c r="F7" s="18" t="s">
        <v>17</v>
      </c>
      <c r="G7" s="18" t="s">
        <v>1</v>
      </c>
      <c r="H7" s="18" t="s">
        <v>0</v>
      </c>
      <c r="I7" s="20" t="s">
        <v>48</v>
      </c>
      <c r="J7" s="21" t="s">
        <v>18</v>
      </c>
      <c r="K7" s="18">
        <v>21.65</v>
      </c>
      <c r="M7" s="22" t="s">
        <v>36</v>
      </c>
      <c r="N7" s="22" t="s">
        <v>36</v>
      </c>
      <c r="O7" s="22" t="s">
        <v>36</v>
      </c>
      <c r="P7" s="22" t="s">
        <v>36</v>
      </c>
      <c r="Q7" s="22" t="s">
        <v>63</v>
      </c>
      <c r="R7" s="22" t="s">
        <v>63</v>
      </c>
      <c r="S7" s="22"/>
      <c r="T7" s="67"/>
      <c r="U7" s="47"/>
    </row>
    <row r="8" spans="1:21" s="18" customFormat="1" hidden="1">
      <c r="A8" s="18" t="s">
        <v>13</v>
      </c>
      <c r="B8" s="55"/>
      <c r="C8" s="54" t="str">
        <f>IF(NOT(ISBLANK(B8)), HYPERLINK("mailto:"&amp;INDEX(ToMail, MATCH('Yüklerin listesi'!$B8, OwnerShortName,0))&amp;"?cc="&amp;INDEX(CcMail, MATCH($B8, OwnerShortName,0))&amp;"&amp;subject="&amp;$A8&amp;"&amp;body="&amp;INDEX(MailText, MATCH($B8, OwnerShortName,0)),"Ask"), "")</f>
        <v/>
      </c>
      <c r="D8" s="18" t="s">
        <v>19</v>
      </c>
      <c r="E8" s="19"/>
      <c r="F8" s="18" t="s">
        <v>20</v>
      </c>
      <c r="G8" s="18" t="s">
        <v>21</v>
      </c>
      <c r="H8" s="18" t="s">
        <v>0</v>
      </c>
      <c r="I8" s="20" t="s">
        <v>48</v>
      </c>
      <c r="J8" s="21" t="s">
        <v>22</v>
      </c>
      <c r="K8" s="23">
        <v>1000.3</v>
      </c>
      <c r="L8" s="23"/>
      <c r="M8" s="22" t="s">
        <v>36</v>
      </c>
      <c r="N8" s="24" t="s">
        <v>67</v>
      </c>
      <c r="O8" s="24" t="s">
        <v>67</v>
      </c>
      <c r="P8" s="24"/>
      <c r="Q8" s="22" t="s">
        <v>63</v>
      </c>
      <c r="R8" s="22" t="s">
        <v>63</v>
      </c>
      <c r="S8" s="22"/>
      <c r="T8" s="67"/>
      <c r="U8" s="47"/>
    </row>
    <row r="9" spans="1:21" s="18" customFormat="1" hidden="1">
      <c r="A9" s="25" t="s">
        <v>13</v>
      </c>
      <c r="B9" s="55" t="s">
        <v>129</v>
      </c>
      <c r="C9" s="54" t="str">
        <f>IF(NOT(ISBLANK(B9)), HYPERLINK("mailto:"&amp;INDEX(ToMail, MATCH('Yüklerin listesi'!$B9, OwnerShortName,0))&amp;"?cc="&amp;INDEX(CcMail, MATCH($B9, OwnerShortName,0))&amp;"&amp;subject="&amp;$A9&amp;"&amp;body="&amp;INDEX(MailText, MATCH($B9, OwnerShortName,0)),"Ask"), "")</f>
        <v>Ask</v>
      </c>
      <c r="D9" s="25" t="s">
        <v>83</v>
      </c>
      <c r="E9" s="19"/>
      <c r="I9" s="26"/>
      <c r="J9" s="27" t="s">
        <v>5</v>
      </c>
      <c r="K9" s="25">
        <f>SUM(K5:K8)</f>
        <v>2997.8500000000004</v>
      </c>
      <c r="L9" s="25"/>
      <c r="M9" s="25"/>
      <c r="N9" s="28"/>
      <c r="O9" s="25"/>
      <c r="P9" s="25"/>
      <c r="Q9" s="28"/>
      <c r="R9" s="22"/>
      <c r="S9" s="22"/>
      <c r="T9" s="67"/>
      <c r="U9" s="47"/>
    </row>
    <row r="10" spans="1:21" s="2" customFormat="1" hidden="1">
      <c r="B10" s="56"/>
      <c r="C10" s="11" t="str">
        <f>IF(NOT(ISBLANK(B10)), HYPERLINK("mailto:"&amp;INDEX(ToMail, MATCH('Yüklerin listesi'!$B10, OwnerShortName,0))&amp;"?cc="&amp;INDEX(CcMail, MATCH($B10, OwnerShortName,0))&amp;"&amp;subject="&amp;$A10&amp;"&amp;body="&amp;INDEX(MailText, MATCH($B10, OwnerShortName,0)),"Ask"), "")</f>
        <v/>
      </c>
      <c r="E10" s="7"/>
      <c r="I10" s="12"/>
      <c r="J10" s="3"/>
      <c r="N10" s="16"/>
      <c r="Q10" s="16"/>
      <c r="R10" s="16"/>
      <c r="S10" s="16"/>
      <c r="T10" s="68"/>
      <c r="U10" s="44"/>
    </row>
    <row r="11" spans="1:21" s="18" customFormat="1" hidden="1">
      <c r="A11" s="18" t="s">
        <v>24</v>
      </c>
      <c r="B11" s="55"/>
      <c r="C11" s="54" t="str">
        <f>IF(NOT(ISBLANK(B11)), HYPERLINK("mailto:"&amp;INDEX(ToMail, MATCH('Yüklerin listesi'!$B11, OwnerShortName,0))&amp;"?cc="&amp;INDEX(CcMail, MATCH($B11, OwnerShortName,0))&amp;"&amp;subject="&amp;$A11&amp;"&amp;body="&amp;INDEX(MailText, MATCH($B11, OwnerShortName,0)),"Ask"), "")</f>
        <v/>
      </c>
      <c r="D11" s="18" t="s">
        <v>28</v>
      </c>
      <c r="E11" s="19"/>
      <c r="F11" s="18" t="s">
        <v>29</v>
      </c>
      <c r="G11" s="18" t="s">
        <v>1</v>
      </c>
      <c r="H11" s="18" t="s">
        <v>0</v>
      </c>
      <c r="I11" s="20" t="s">
        <v>48</v>
      </c>
      <c r="J11" s="21" t="s">
        <v>30</v>
      </c>
      <c r="K11" s="18">
        <v>390.1</v>
      </c>
      <c r="M11" s="22" t="s">
        <v>36</v>
      </c>
      <c r="N11" s="22" t="s">
        <v>36</v>
      </c>
      <c r="O11" s="22" t="s">
        <v>36</v>
      </c>
      <c r="P11" s="22" t="s">
        <v>36</v>
      </c>
      <c r="Q11" s="22" t="s">
        <v>36</v>
      </c>
      <c r="R11" s="22" t="s">
        <v>36</v>
      </c>
      <c r="S11" s="22"/>
      <c r="T11" s="67"/>
      <c r="U11" s="47"/>
    </row>
    <row r="12" spans="1:21" s="18" customFormat="1" hidden="1">
      <c r="A12" s="18" t="s">
        <v>24</v>
      </c>
      <c r="B12" s="55"/>
      <c r="C12" s="54" t="str">
        <f>IF(NOT(ISBLANK(B12)), HYPERLINK("mailto:"&amp;INDEX(ToMail, MATCH('Yüklerin listesi'!$B12, OwnerShortName,0))&amp;"?cc="&amp;INDEX(CcMail, MATCH($B12, OwnerShortName,0))&amp;"&amp;subject="&amp;$A12&amp;"&amp;body="&amp;INDEX(MailText, MATCH($B12, OwnerShortName,0)),"Ask"), "")</f>
        <v/>
      </c>
      <c r="D12" s="18" t="s">
        <v>25</v>
      </c>
      <c r="E12" s="19"/>
      <c r="F12" s="18" t="s">
        <v>26</v>
      </c>
      <c r="G12" s="18" t="s">
        <v>1</v>
      </c>
      <c r="H12" s="18" t="s">
        <v>0</v>
      </c>
      <c r="I12" s="20" t="s">
        <v>48</v>
      </c>
      <c r="J12" s="21" t="s">
        <v>27</v>
      </c>
      <c r="K12" s="18">
        <v>3.42</v>
      </c>
      <c r="M12" s="22" t="s">
        <v>36</v>
      </c>
      <c r="N12" s="22" t="s">
        <v>36</v>
      </c>
      <c r="O12" s="22" t="s">
        <v>36</v>
      </c>
      <c r="P12" s="22" t="s">
        <v>36</v>
      </c>
      <c r="Q12" s="22" t="s">
        <v>36</v>
      </c>
      <c r="R12" s="22" t="s">
        <v>36</v>
      </c>
      <c r="S12" s="22"/>
      <c r="T12" s="67"/>
      <c r="U12" s="47"/>
    </row>
    <row r="13" spans="1:21" s="18" customFormat="1" hidden="1">
      <c r="A13" s="18" t="s">
        <v>24</v>
      </c>
      <c r="B13" s="55"/>
      <c r="C13" s="54" t="str">
        <f>IF(NOT(ISBLANK(B13)), HYPERLINK("mailto:"&amp;INDEX(ToMail, MATCH('Yüklerin listesi'!$B13, OwnerShortName,0))&amp;"?cc="&amp;INDEX(CcMail, MATCH($B13, OwnerShortName,0))&amp;"&amp;subject="&amp;$A13&amp;"&amp;body="&amp;INDEX(MailText, MATCH($B13, OwnerShortName,0)),"Ask"), "")</f>
        <v/>
      </c>
      <c r="D13" s="18" t="s">
        <v>19</v>
      </c>
      <c r="E13" s="19"/>
      <c r="F13" s="18" t="s">
        <v>20</v>
      </c>
      <c r="G13" s="18" t="s">
        <v>21</v>
      </c>
      <c r="H13" s="18" t="s">
        <v>0</v>
      </c>
      <c r="I13" s="20" t="s">
        <v>48</v>
      </c>
      <c r="J13" s="21" t="s">
        <v>23</v>
      </c>
      <c r="K13" s="23">
        <v>2590.1</v>
      </c>
      <c r="L13" s="23"/>
      <c r="M13" s="22" t="s">
        <v>36</v>
      </c>
      <c r="N13" s="24" t="s">
        <v>67</v>
      </c>
      <c r="O13" s="24" t="s">
        <v>67</v>
      </c>
      <c r="P13" s="22" t="s">
        <v>36</v>
      </c>
      <c r="Q13" s="22" t="s">
        <v>63</v>
      </c>
      <c r="R13" s="22" t="s">
        <v>63</v>
      </c>
      <c r="S13" s="22"/>
      <c r="T13" s="67"/>
      <c r="U13" s="47"/>
    </row>
    <row r="14" spans="1:21" s="18" customFormat="1" hidden="1">
      <c r="A14" s="25" t="s">
        <v>24</v>
      </c>
      <c r="B14" s="57"/>
      <c r="C14" s="54" t="str">
        <f>IF(NOT(ISBLANK(B14)), HYPERLINK("mailto:"&amp;INDEX(ToMail, MATCH('Yüklerin listesi'!$B14, OwnerShortName,0))&amp;"?cc="&amp;INDEX(CcMail, MATCH($B14, OwnerShortName,0))&amp;"&amp;subject="&amp;$A14&amp;"&amp;body="&amp;INDEX(MailText, MATCH($B14, OwnerShortName,0)),"Ask"), "")</f>
        <v/>
      </c>
      <c r="D14" s="25" t="s">
        <v>80</v>
      </c>
      <c r="E14" s="19"/>
      <c r="I14" s="26"/>
      <c r="J14" s="27" t="s">
        <v>5</v>
      </c>
      <c r="K14" s="25">
        <f>SUM(K11:K13)</f>
        <v>2983.62</v>
      </c>
      <c r="L14" s="25"/>
      <c r="M14" s="25"/>
      <c r="N14" s="28"/>
      <c r="O14" s="25"/>
      <c r="P14" s="25"/>
      <c r="Q14" s="28"/>
      <c r="R14" s="22"/>
      <c r="S14" s="22"/>
      <c r="T14" s="67"/>
      <c r="U14" s="47"/>
    </row>
    <row r="15" spans="1:21" hidden="1">
      <c r="B15" s="58"/>
      <c r="C15" s="11" t="str">
        <f>IF(NOT(ISBLANK(B15)), HYPERLINK("mailto:"&amp;INDEX(ToMail, MATCH('Yüklerin listesi'!$B15, OwnerShortName,0))&amp;"?cc="&amp;INDEX(CcMail, MATCH($B15, OwnerShortName,0))&amp;"&amp;subject="&amp;$A15&amp;"&amp;body="&amp;INDEX(MailText, MATCH($B15, OwnerShortName,0)),"Ask"), "")</f>
        <v/>
      </c>
    </row>
    <row r="16" spans="1:21" s="18" customFormat="1" hidden="1">
      <c r="A16" s="18" t="s">
        <v>31</v>
      </c>
      <c r="B16" s="55"/>
      <c r="C16" s="54" t="str">
        <f>IF(NOT(ISBLANK(B16)), HYPERLINK("mailto:"&amp;INDEX(ToMail, MATCH('Yüklerin listesi'!$B16, OwnerShortName,0))&amp;"?cc="&amp;INDEX(CcMail, MATCH($B16, OwnerShortName,0))&amp;"&amp;subject="&amp;$A16&amp;"&amp;body="&amp;INDEX(MailText, MATCH($B16, OwnerShortName,0)),"Ask"), "")</f>
        <v/>
      </c>
      <c r="D16" s="18" t="s">
        <v>19</v>
      </c>
      <c r="E16" s="19"/>
      <c r="F16" s="18" t="s">
        <v>20</v>
      </c>
      <c r="G16" s="18" t="s">
        <v>21</v>
      </c>
      <c r="H16" s="18" t="s">
        <v>0</v>
      </c>
      <c r="I16" s="20" t="s">
        <v>48</v>
      </c>
      <c r="J16" s="21" t="s">
        <v>32</v>
      </c>
      <c r="K16" s="23">
        <v>2793.7</v>
      </c>
      <c r="L16" s="23"/>
      <c r="M16" s="23"/>
      <c r="N16" s="24" t="s">
        <v>67</v>
      </c>
      <c r="O16" s="24" t="s">
        <v>67</v>
      </c>
      <c r="P16" s="22" t="s">
        <v>36</v>
      </c>
      <c r="Q16" s="22" t="s">
        <v>63</v>
      </c>
      <c r="R16" s="22" t="s">
        <v>63</v>
      </c>
      <c r="S16" s="22"/>
      <c r="T16" s="67"/>
      <c r="U16" s="47"/>
    </row>
    <row r="17" spans="1:21" s="18" customFormat="1" hidden="1">
      <c r="A17" s="25" t="s">
        <v>31</v>
      </c>
      <c r="B17" s="57"/>
      <c r="C17" s="54" t="str">
        <f>IF(NOT(ISBLANK(B17)), HYPERLINK("mailto:"&amp;INDEX(ToMail, MATCH('Yüklerin listesi'!$B17, OwnerShortName,0))&amp;"?cc="&amp;INDEX(CcMail, MATCH($B17, OwnerShortName,0))&amp;"&amp;subject="&amp;$A17&amp;"&amp;body="&amp;INDEX(MailText, MATCH($B17, OwnerShortName,0)),"Ask"), "")</f>
        <v/>
      </c>
      <c r="D17" s="25" t="s">
        <v>79</v>
      </c>
      <c r="E17" s="19"/>
      <c r="I17" s="26"/>
      <c r="J17" s="27" t="s">
        <v>5</v>
      </c>
      <c r="K17" s="25">
        <f>SUM(K16:K16)</f>
        <v>2793.7</v>
      </c>
      <c r="L17" s="25"/>
      <c r="M17" s="25"/>
      <c r="N17" s="28"/>
      <c r="O17" s="25"/>
      <c r="P17" s="25"/>
      <c r="Q17" s="28"/>
      <c r="R17" s="22"/>
      <c r="S17" s="22"/>
      <c r="T17" s="67"/>
      <c r="U17" s="47"/>
    </row>
    <row r="18" spans="1:21" hidden="1">
      <c r="B18" s="58"/>
      <c r="C18" s="11" t="str">
        <f>IF(NOT(ISBLANK(B18)), HYPERLINK("mailto:"&amp;INDEX(ToMail, MATCH('Yüklerin listesi'!$B18, OwnerShortName,0))&amp;"?cc="&amp;INDEX(CcMail, MATCH($B18, OwnerShortName,0))&amp;"&amp;subject="&amp;$A18&amp;"&amp;body="&amp;INDEX(MailText, MATCH($B18, OwnerShortName,0)),"Ask"), "")</f>
        <v/>
      </c>
    </row>
    <row r="19" spans="1:21" s="18" customFormat="1" hidden="1">
      <c r="A19" s="18" t="s">
        <v>33</v>
      </c>
      <c r="B19" s="55"/>
      <c r="C19" s="54" t="str">
        <f>IF(NOT(ISBLANK(B19)), HYPERLINK("mailto:"&amp;INDEX(ToMail, MATCH('Yüklerin listesi'!$B19, OwnerShortName,0))&amp;"?cc="&amp;INDEX(CcMail, MATCH($B19, OwnerShortName,0))&amp;"&amp;subject="&amp;$A19&amp;"&amp;body="&amp;INDEX(MailText, MATCH($B19, OwnerShortName,0)),"Ask"), "")</f>
        <v/>
      </c>
      <c r="D19" s="18" t="s">
        <v>19</v>
      </c>
      <c r="E19" s="19"/>
      <c r="F19" s="18" t="s">
        <v>20</v>
      </c>
      <c r="G19" s="18" t="s">
        <v>21</v>
      </c>
      <c r="H19" s="18" t="s">
        <v>0</v>
      </c>
      <c r="I19" s="20" t="s">
        <v>48</v>
      </c>
      <c r="J19" s="21" t="s">
        <v>35</v>
      </c>
      <c r="K19" s="23">
        <v>2239.0500000000002</v>
      </c>
      <c r="L19" s="23"/>
      <c r="M19" s="24" t="s">
        <v>67</v>
      </c>
      <c r="N19" s="24" t="s">
        <v>67</v>
      </c>
      <c r="O19" s="24" t="s">
        <v>67</v>
      </c>
      <c r="P19" s="24" t="s">
        <v>67</v>
      </c>
      <c r="Q19" s="22" t="s">
        <v>63</v>
      </c>
      <c r="R19" s="22" t="s">
        <v>63</v>
      </c>
      <c r="S19" s="22"/>
      <c r="T19" s="67"/>
      <c r="U19" s="47"/>
    </row>
    <row r="20" spans="1:21" s="18" customFormat="1" hidden="1">
      <c r="A20" s="18" t="s">
        <v>33</v>
      </c>
      <c r="B20" s="55"/>
      <c r="C20" s="54" t="str">
        <f>IF(NOT(ISBLANK(B20)), HYPERLINK("mailto:"&amp;INDEX(ToMail, MATCH('Yüklerin listesi'!$B20, OwnerShortName,0))&amp;"?cc="&amp;INDEX(CcMail, MATCH($B20, OwnerShortName,0))&amp;"&amp;subject="&amp;$A20&amp;"&amp;body="&amp;INDEX(MailText, MATCH($B20, OwnerShortName,0)),"Ask"), "")</f>
        <v/>
      </c>
      <c r="D20" s="18" t="s">
        <v>34</v>
      </c>
      <c r="E20" s="19"/>
      <c r="F20" s="18" t="s">
        <v>45</v>
      </c>
      <c r="G20" s="18" t="s">
        <v>1</v>
      </c>
      <c r="H20" s="18" t="s">
        <v>0</v>
      </c>
      <c r="I20" s="20" t="s">
        <v>48</v>
      </c>
      <c r="J20" s="21" t="s">
        <v>38</v>
      </c>
      <c r="K20" s="23">
        <v>673.625</v>
      </c>
      <c r="L20" s="23"/>
      <c r="M20" s="24" t="s">
        <v>67</v>
      </c>
      <c r="N20" s="29" t="s">
        <v>64</v>
      </c>
      <c r="O20" s="24" t="s">
        <v>67</v>
      </c>
      <c r="P20" s="24" t="s">
        <v>63</v>
      </c>
      <c r="Q20" s="24" t="s">
        <v>67</v>
      </c>
      <c r="R20" s="24" t="s">
        <v>67</v>
      </c>
      <c r="S20" s="24"/>
      <c r="T20" s="67"/>
      <c r="U20" s="47"/>
    </row>
    <row r="21" spans="1:21" s="18" customFormat="1" hidden="1">
      <c r="A21" s="25" t="s">
        <v>33</v>
      </c>
      <c r="B21" s="55" t="s">
        <v>129</v>
      </c>
      <c r="C21" s="54" t="str">
        <f>IF(NOT(ISBLANK(B21)), HYPERLINK("mailto:"&amp;INDEX(ToMail, MATCH('Yüklerin listesi'!$B21, OwnerShortName,0))&amp;"?cc="&amp;INDEX(CcMail, MATCH($B21, OwnerShortName,0))&amp;"&amp;subject="&amp;$A21&amp;"&amp;body="&amp;INDEX(MailText, MATCH($B21, OwnerShortName,0)),"Ask"), "")</f>
        <v>Ask</v>
      </c>
      <c r="D21" s="25" t="s">
        <v>193</v>
      </c>
      <c r="E21" s="19"/>
      <c r="H21" s="25" t="s">
        <v>54</v>
      </c>
      <c r="I21" s="30" t="s">
        <v>51</v>
      </c>
      <c r="J21" s="27" t="s">
        <v>5</v>
      </c>
      <c r="K21" s="31">
        <f>SUM(K19:K20)</f>
        <v>2912.6750000000002</v>
      </c>
      <c r="L21" s="31"/>
      <c r="M21" s="31"/>
      <c r="N21" s="32"/>
      <c r="O21" s="31"/>
      <c r="P21" s="31"/>
      <c r="Q21" s="32"/>
      <c r="R21" s="22"/>
      <c r="S21" s="22"/>
      <c r="T21" s="67"/>
      <c r="U21" s="47"/>
    </row>
    <row r="22" spans="1:21" hidden="1">
      <c r="B22" s="58"/>
      <c r="C22" s="11" t="str">
        <f>IF(NOT(ISBLANK(B22)), HYPERLINK("mailto:"&amp;INDEX(ToMail, MATCH('Yüklerin listesi'!$B22, OwnerShortName,0))&amp;"?cc="&amp;INDEX(CcMail, MATCH($B22, OwnerShortName,0))&amp;"&amp;subject="&amp;$A22&amp;"&amp;body="&amp;INDEX(MailText, MATCH($B22, OwnerShortName,0)),"Ask"), "")</f>
        <v/>
      </c>
    </row>
    <row r="23" spans="1:21" s="18" customFormat="1" hidden="1">
      <c r="A23" s="18" t="s">
        <v>37</v>
      </c>
      <c r="B23" s="55"/>
      <c r="C23" s="54" t="str">
        <f>IF(NOT(ISBLANK(B23)), HYPERLINK("mailto:"&amp;INDEX(ToMail, MATCH('Yüklerin listesi'!$B23, OwnerShortName,0))&amp;"?cc="&amp;INDEX(CcMail, MATCH($B23, OwnerShortName,0))&amp;"&amp;subject="&amp;$A23&amp;"&amp;body="&amp;INDEX(MailText, MATCH($B23, OwnerShortName,0)),"Ask"), "")</f>
        <v/>
      </c>
      <c r="D23" s="18" t="s">
        <v>19</v>
      </c>
      <c r="E23" s="19"/>
      <c r="F23" s="18" t="s">
        <v>20</v>
      </c>
      <c r="G23" s="18" t="s">
        <v>21</v>
      </c>
      <c r="H23" s="18" t="s">
        <v>0</v>
      </c>
      <c r="I23" s="20"/>
      <c r="J23" s="21" t="s">
        <v>36</v>
      </c>
      <c r="K23" s="23">
        <v>2249.8000000000002</v>
      </c>
      <c r="L23" s="23"/>
      <c r="M23" s="24" t="s">
        <v>67</v>
      </c>
      <c r="N23" s="24" t="s">
        <v>67</v>
      </c>
      <c r="O23" s="24" t="s">
        <v>67</v>
      </c>
      <c r="P23" s="24" t="s">
        <v>67</v>
      </c>
      <c r="Q23" s="22" t="s">
        <v>63</v>
      </c>
      <c r="R23" s="22" t="s">
        <v>63</v>
      </c>
      <c r="S23" s="22"/>
      <c r="T23" s="67"/>
      <c r="U23" s="47"/>
    </row>
    <row r="24" spans="1:21" s="18" customFormat="1" hidden="1">
      <c r="A24" s="18" t="s">
        <v>37</v>
      </c>
      <c r="B24" s="55"/>
      <c r="C24" s="54" t="str">
        <f>IF(NOT(ISBLANK(B24)), HYPERLINK("mailto:"&amp;INDEX(ToMail, MATCH('Yüklerin listesi'!$B24, OwnerShortName,0))&amp;"?cc="&amp;INDEX(CcMail, MATCH($B24, OwnerShortName,0))&amp;"&amp;subject="&amp;$A24&amp;"&amp;body="&amp;INDEX(MailText, MATCH($B24, OwnerShortName,0)),"Ask"), "")</f>
        <v/>
      </c>
      <c r="D24" s="18" t="s">
        <v>75</v>
      </c>
      <c r="E24" s="19"/>
      <c r="F24" s="18" t="s">
        <v>45</v>
      </c>
      <c r="G24" s="18" t="s">
        <v>1</v>
      </c>
      <c r="H24" s="18" t="s">
        <v>0</v>
      </c>
      <c r="I24" s="26"/>
      <c r="J24" s="21" t="s">
        <v>39</v>
      </c>
      <c r="K24" s="23">
        <v>672.8</v>
      </c>
      <c r="L24" s="23"/>
      <c r="M24" s="24" t="s">
        <v>67</v>
      </c>
      <c r="N24" s="29" t="s">
        <v>64</v>
      </c>
      <c r="O24" s="24" t="s">
        <v>67</v>
      </c>
      <c r="P24" s="24" t="s">
        <v>63</v>
      </c>
      <c r="Q24" s="24" t="s">
        <v>67</v>
      </c>
      <c r="R24" s="24" t="s">
        <v>67</v>
      </c>
      <c r="S24" s="24"/>
      <c r="T24" s="67"/>
      <c r="U24" s="47"/>
    </row>
    <row r="25" spans="1:21" s="18" customFormat="1" hidden="1">
      <c r="A25" s="25" t="s">
        <v>37</v>
      </c>
      <c r="B25" s="55" t="s">
        <v>120</v>
      </c>
      <c r="C25" s="54" t="str">
        <f>IF(NOT(ISBLANK(B25)), HYPERLINK("mailto:"&amp;INDEX(ToMail, MATCH('Yüklerin listesi'!$B25, OwnerShortName,0))&amp;"?cc="&amp;INDEX(CcMail, MATCH($B25, OwnerShortName,0))&amp;"&amp;subject="&amp;$A25&amp;"&amp;body="&amp;INDEX(MailText, MATCH($B25, OwnerShortName,0)),"Ask"), "")</f>
        <v>Ask</v>
      </c>
      <c r="D25" s="25" t="s">
        <v>195</v>
      </c>
      <c r="E25" s="19"/>
      <c r="I25" s="26"/>
      <c r="J25" s="27" t="s">
        <v>5</v>
      </c>
      <c r="K25" s="31">
        <f>SUM(K23:K24)</f>
        <v>2922.6000000000004</v>
      </c>
      <c r="L25" s="31"/>
      <c r="M25" s="31"/>
      <c r="N25" s="32"/>
      <c r="O25" s="31"/>
      <c r="P25" s="31"/>
      <c r="Q25" s="32"/>
      <c r="R25" s="22"/>
      <c r="S25" s="22"/>
      <c r="T25" s="67"/>
      <c r="U25" s="47"/>
    </row>
    <row r="26" spans="1:21" hidden="1">
      <c r="B26" s="58"/>
      <c r="C26" s="11" t="str">
        <f>IF(NOT(ISBLANK(B26)), HYPERLINK("mailto:"&amp;INDEX(ToMail, MATCH('Yüklerin listesi'!$B26, OwnerShortName,0))&amp;"?cc="&amp;INDEX(CcMail, MATCH($B26, OwnerShortName,0))&amp;"&amp;subject="&amp;$A26&amp;"&amp;body="&amp;INDEX(MailText, MATCH($B26, OwnerShortName,0)),"Ask"), "")</f>
        <v/>
      </c>
    </row>
    <row r="27" spans="1:21" s="2" customFormat="1" hidden="1">
      <c r="A27" s="18" t="s">
        <v>191</v>
      </c>
      <c r="B27" s="55"/>
      <c r="C27" s="54" t="str">
        <f>IF(NOT(ISBLANK(B27)), HYPERLINK("mailto:"&amp;INDEX(ToMail, MATCH('Yüklerin listesi'!$B27, OwnerShortName,0))&amp;"?cc="&amp;INDEX(CcMail, MATCH($B27, OwnerShortName,0))&amp;"&amp;subject="&amp;$A27&amp;"&amp;body="&amp;INDEX(MailText, MATCH($B27, OwnerShortName,0)),"Ask"), "")</f>
        <v/>
      </c>
      <c r="D27" s="18" t="s">
        <v>19</v>
      </c>
      <c r="E27" s="19"/>
      <c r="F27" s="18" t="s">
        <v>20</v>
      </c>
      <c r="G27" s="18" t="s">
        <v>21</v>
      </c>
      <c r="H27" s="18" t="s">
        <v>0</v>
      </c>
      <c r="I27" s="26"/>
      <c r="J27" s="21" t="s">
        <v>36</v>
      </c>
      <c r="K27" s="23">
        <v>2130</v>
      </c>
      <c r="L27" s="23"/>
      <c r="M27" s="24" t="s">
        <v>67</v>
      </c>
      <c r="N27" s="24" t="s">
        <v>67</v>
      </c>
      <c r="O27" s="24" t="s">
        <v>67</v>
      </c>
      <c r="P27" s="24" t="s">
        <v>67</v>
      </c>
      <c r="Q27" s="22" t="s">
        <v>63</v>
      </c>
      <c r="R27" s="22" t="s">
        <v>63</v>
      </c>
      <c r="S27" s="22"/>
      <c r="T27" s="67">
        <v>41838</v>
      </c>
      <c r="U27" s="2" t="s">
        <v>200</v>
      </c>
    </row>
    <row r="28" spans="1:21" s="2" customFormat="1" ht="30" hidden="1" customHeight="1">
      <c r="A28" s="33" t="s">
        <v>191</v>
      </c>
      <c r="B28" s="55"/>
      <c r="C28" s="54" t="str">
        <f>IF(NOT(ISBLANK(B28)), HYPERLINK("mailto:"&amp;INDEX(ToMail, MATCH('Yüklerin listesi'!$B28, OwnerShortName,0))&amp;"?cc="&amp;INDEX(CcMail, MATCH($B28, OwnerShortName,0))&amp;"&amp;subject="&amp;$A28&amp;"&amp;body="&amp;INDEX(MailText, MATCH($B28, OwnerShortName,0)),"Ask"), "")</f>
        <v/>
      </c>
      <c r="D28" s="34" t="s">
        <v>56</v>
      </c>
      <c r="E28" s="19"/>
      <c r="F28" s="33" t="s">
        <v>45</v>
      </c>
      <c r="G28" s="33" t="s">
        <v>1</v>
      </c>
      <c r="H28" s="33" t="s">
        <v>0</v>
      </c>
      <c r="I28" s="35"/>
      <c r="J28" s="36" t="s">
        <v>39</v>
      </c>
      <c r="K28" s="37">
        <v>822</v>
      </c>
      <c r="L28" s="37"/>
      <c r="M28" s="29" t="s">
        <v>67</v>
      </c>
      <c r="N28" s="29" t="s">
        <v>64</v>
      </c>
      <c r="O28" s="29" t="s">
        <v>67</v>
      </c>
      <c r="P28" s="29" t="s">
        <v>63</v>
      </c>
      <c r="Q28" s="29" t="s">
        <v>67</v>
      </c>
      <c r="R28" s="29" t="s">
        <v>67</v>
      </c>
      <c r="S28" s="29"/>
      <c r="T28" s="67">
        <v>41838</v>
      </c>
      <c r="U28" s="44" t="s">
        <v>210</v>
      </c>
    </row>
    <row r="29" spans="1:21" s="2" customFormat="1" hidden="1">
      <c r="A29" s="25" t="s">
        <v>191</v>
      </c>
      <c r="B29" s="55" t="s">
        <v>129</v>
      </c>
      <c r="C29" s="54" t="str">
        <f>IF(NOT(ISBLANK(B29)), HYPERLINK("mailto:"&amp;INDEX(ToMail, MATCH('Yüklerin listesi'!$B29, OwnerShortName,0))&amp;"?cc="&amp;INDEX(CcMail, MATCH($B29, OwnerShortName,0))&amp;"&amp;subject="&amp;$A29&amp;"&amp;body="&amp;INDEX(MailText, MATCH($B29, OwnerShortName,0)),"Ask"), "")</f>
        <v>Ask</v>
      </c>
      <c r="D29" s="25" t="s">
        <v>213</v>
      </c>
      <c r="E29" s="19"/>
      <c r="F29" s="18"/>
      <c r="G29" s="18"/>
      <c r="H29" s="25" t="s">
        <v>54</v>
      </c>
      <c r="I29" s="30" t="s">
        <v>51</v>
      </c>
      <c r="J29" s="27" t="s">
        <v>5</v>
      </c>
      <c r="K29" s="31">
        <f>SUM(K27:K28)</f>
        <v>2952</v>
      </c>
      <c r="L29" s="31"/>
      <c r="M29" s="31"/>
      <c r="N29" s="38" t="s">
        <v>70</v>
      </c>
      <c r="O29" s="39">
        <f>I29-K29</f>
        <v>18</v>
      </c>
      <c r="P29" s="39"/>
      <c r="Q29" s="32"/>
      <c r="R29" s="22"/>
      <c r="S29" s="22"/>
      <c r="T29" s="67"/>
      <c r="U29" s="44"/>
    </row>
    <row r="30" spans="1:21" s="2" customFormat="1" hidden="1">
      <c r="A30"/>
      <c r="B30" s="58"/>
      <c r="C30" s="11" t="str">
        <f>IF(NOT(ISBLANK(B30)), HYPERLINK("mailto:"&amp;INDEX(ToMail, MATCH('Yüklerin listesi'!$B30, OwnerShortName,0))&amp;"?cc="&amp;INDEX(CcMail, MATCH($B30, OwnerShortName,0))&amp;"&amp;subject="&amp;$A30&amp;"&amp;body="&amp;INDEX(MailText, MATCH($B30, OwnerShortName,0)),"Ask"), "")</f>
        <v/>
      </c>
      <c r="D30"/>
      <c r="E30" s="8"/>
      <c r="F30"/>
      <c r="G30"/>
      <c r="H30"/>
      <c r="I30" s="13"/>
      <c r="J30" s="1"/>
      <c r="K30"/>
      <c r="L30"/>
      <c r="M30"/>
      <c r="N30" s="14"/>
      <c r="O30"/>
      <c r="P30"/>
      <c r="Q30" s="14"/>
      <c r="R30" s="14"/>
      <c r="S30" s="14"/>
      <c r="T30" s="69"/>
      <c r="U30" s="44"/>
    </row>
    <row r="31" spans="1:21" s="2" customFormat="1" hidden="1">
      <c r="A31" s="18" t="s">
        <v>190</v>
      </c>
      <c r="B31" s="55"/>
      <c r="C31" s="54" t="str">
        <f>IF(NOT(ISBLANK(B31)), HYPERLINK("mailto:"&amp;INDEX(ToMail, MATCH('Yüklerin listesi'!$B31, OwnerShortName,0))&amp;"?cc="&amp;INDEX(CcMail, MATCH($B31, OwnerShortName,0))&amp;"&amp;subject="&amp;$A31&amp;"&amp;body="&amp;INDEX(MailText, MATCH($B31, OwnerShortName,0)),"Ask"), "")</f>
        <v/>
      </c>
      <c r="D31" s="18" t="s">
        <v>19</v>
      </c>
      <c r="E31" s="19"/>
      <c r="F31" s="18" t="s">
        <v>20</v>
      </c>
      <c r="G31" s="18" t="s">
        <v>21</v>
      </c>
      <c r="H31" s="18" t="s">
        <v>0</v>
      </c>
      <c r="I31" s="26" t="s">
        <v>47</v>
      </c>
      <c r="J31" s="21" t="s">
        <v>36</v>
      </c>
      <c r="K31" s="23">
        <v>1975.8</v>
      </c>
      <c r="L31" s="23"/>
      <c r="M31" s="24" t="s">
        <v>67</v>
      </c>
      <c r="N31" s="24" t="s">
        <v>67</v>
      </c>
      <c r="O31" s="24" t="s">
        <v>67</v>
      </c>
      <c r="P31" s="24" t="s">
        <v>67</v>
      </c>
      <c r="Q31" s="22" t="s">
        <v>63</v>
      </c>
      <c r="R31" s="22" t="s">
        <v>63</v>
      </c>
      <c r="S31" s="22" t="s">
        <v>118</v>
      </c>
      <c r="T31" s="67">
        <v>41845</v>
      </c>
      <c r="U31" s="2" t="s">
        <v>200</v>
      </c>
    </row>
    <row r="32" spans="1:21" s="2" customFormat="1" ht="30.75" hidden="1" customHeight="1">
      <c r="A32" s="71" t="s">
        <v>190</v>
      </c>
      <c r="B32" s="55"/>
      <c r="C32" s="54" t="str">
        <f>IF(NOT(ISBLANK(B32)), HYPERLINK("mailto:"&amp;INDEX(ToMail, MATCH('Yüklerin listesi'!$B32, OwnerShortName,0))&amp;"?cc="&amp;INDEX(CcMail, MATCH($B32, OwnerShortName,0))&amp;"&amp;subject="&amp;$A32&amp;"&amp;body="&amp;INDEX(MailText, MATCH($B32, OwnerShortName,0)),"Ask"), "")</f>
        <v/>
      </c>
      <c r="D32" s="34" t="s">
        <v>41</v>
      </c>
      <c r="E32" s="19"/>
      <c r="F32" s="33" t="s">
        <v>40</v>
      </c>
      <c r="G32" s="33" t="s">
        <v>43</v>
      </c>
      <c r="H32" s="33" t="s">
        <v>0</v>
      </c>
      <c r="I32" s="35" t="s">
        <v>46</v>
      </c>
      <c r="J32" s="36" t="s">
        <v>36</v>
      </c>
      <c r="K32" s="37">
        <v>1044</v>
      </c>
      <c r="L32" s="37" t="s">
        <v>66</v>
      </c>
      <c r="M32" s="29" t="s">
        <v>67</v>
      </c>
      <c r="N32" s="29" t="s">
        <v>67</v>
      </c>
      <c r="O32" s="29" t="s">
        <v>67</v>
      </c>
      <c r="P32" s="29" t="s">
        <v>63</v>
      </c>
      <c r="Q32" s="29" t="s">
        <v>67</v>
      </c>
      <c r="R32" s="29" t="s">
        <v>67</v>
      </c>
      <c r="S32" s="29" t="s">
        <v>118</v>
      </c>
      <c r="T32" s="67">
        <v>41831</v>
      </c>
      <c r="U32" s="44" t="s">
        <v>199</v>
      </c>
    </row>
    <row r="33" spans="1:21" s="2" customFormat="1" ht="28" hidden="1">
      <c r="A33" s="82" t="s">
        <v>190</v>
      </c>
      <c r="B33" s="55" t="s">
        <v>120</v>
      </c>
      <c r="C33" s="54" t="str">
        <f>IF(NOT(ISBLANK(B33)), HYPERLINK("mailto:"&amp;INDEX(ToMail, MATCH('Yüklerin listesi'!$B33, OwnerShortName,0))&amp;"?cc="&amp;INDEX(CcMail, MATCH($B33, OwnerShortName,0))&amp;"&amp;subject="&amp;$A33&amp;"&amp;body="&amp;INDEX(MailText, MATCH($B33, OwnerShortName,0)),"Ask"), "")</f>
        <v>Ask</v>
      </c>
      <c r="D33" s="80" t="s">
        <v>235</v>
      </c>
      <c r="E33" s="19"/>
      <c r="F33" s="18"/>
      <c r="G33" s="18"/>
      <c r="H33" s="25" t="s">
        <v>54</v>
      </c>
      <c r="I33" s="30" t="s">
        <v>52</v>
      </c>
      <c r="J33" s="27" t="s">
        <v>5</v>
      </c>
      <c r="K33" s="31">
        <f>SUM(K31:K32)</f>
        <v>3019.8</v>
      </c>
      <c r="L33" s="31"/>
      <c r="M33" s="31"/>
      <c r="N33" s="38" t="s">
        <v>70</v>
      </c>
      <c r="O33" s="39">
        <f>I33-K33</f>
        <v>153.19999999999982</v>
      </c>
      <c r="P33" s="39"/>
      <c r="Q33" s="32"/>
      <c r="R33" s="22"/>
      <c r="S33" s="22" t="s">
        <v>223</v>
      </c>
      <c r="T33" s="67"/>
      <c r="U33" s="44"/>
    </row>
    <row r="34" spans="1:21" s="2" customFormat="1" hidden="1">
      <c r="A34" s="11"/>
      <c r="B34" s="59"/>
      <c r="C34" s="11" t="str">
        <f>IF(NOT(ISBLANK(B34)), HYPERLINK("mailto:"&amp;INDEX(ToMail, MATCH('Yüklerin listesi'!$B34, OwnerShortName,0))&amp;"?cc="&amp;INDEX(CcMail, MATCH($B34, OwnerShortName,0))&amp;"&amp;subject="&amp;$A34&amp;"&amp;body="&amp;INDEX(MailText, MATCH($B34, OwnerShortName,0)),"Ask"), "")</f>
        <v/>
      </c>
      <c r="E34" s="7"/>
      <c r="I34" s="12"/>
      <c r="J34" s="9"/>
      <c r="K34" s="10"/>
      <c r="L34" s="10"/>
      <c r="M34" s="10"/>
      <c r="N34" s="17"/>
      <c r="O34" s="10"/>
      <c r="P34" s="10"/>
      <c r="Q34" s="17"/>
      <c r="R34" s="16"/>
      <c r="S34" s="16"/>
      <c r="T34" s="68"/>
      <c r="U34" s="44"/>
    </row>
    <row r="35" spans="1:21" s="2" customFormat="1" hidden="1">
      <c r="A35" s="18" t="s">
        <v>189</v>
      </c>
      <c r="B35" s="55"/>
      <c r="C35" s="54" t="str">
        <f>IF(NOT(ISBLANK(B35)), HYPERLINK("mailto:"&amp;INDEX(ToMail, MATCH('Yüklerin listesi'!$B35, OwnerShortName,0))&amp;"?cc="&amp;INDEX(CcMail, MATCH($B35, OwnerShortName,0))&amp;"&amp;subject="&amp;$A35&amp;"&amp;body="&amp;INDEX(MailText, MATCH($B35, OwnerShortName,0)),"Ask"), "")</f>
        <v/>
      </c>
      <c r="D35" s="18" t="s">
        <v>77</v>
      </c>
      <c r="E35" s="19"/>
      <c r="F35" s="18" t="s">
        <v>20</v>
      </c>
      <c r="G35" s="18" t="s">
        <v>21</v>
      </c>
      <c r="H35" s="18" t="s">
        <v>0</v>
      </c>
      <c r="I35" s="26" t="s">
        <v>71</v>
      </c>
      <c r="J35" s="21" t="s">
        <v>36</v>
      </c>
      <c r="K35" s="23">
        <v>1867</v>
      </c>
      <c r="L35" s="23"/>
      <c r="M35" s="24" t="s">
        <v>67</v>
      </c>
      <c r="N35" s="24" t="s">
        <v>67</v>
      </c>
      <c r="O35" s="24" t="s">
        <v>67</v>
      </c>
      <c r="P35" s="29" t="s">
        <v>67</v>
      </c>
      <c r="Q35" s="22" t="s">
        <v>63</v>
      </c>
      <c r="R35" s="22" t="s">
        <v>63</v>
      </c>
      <c r="S35" s="22"/>
      <c r="T35" s="67">
        <f>$T$31</f>
        <v>41845</v>
      </c>
      <c r="U35" s="2" t="s">
        <v>200</v>
      </c>
    </row>
    <row r="36" spans="1:21" s="2" customFormat="1" ht="30.75" hidden="1" customHeight="1">
      <c r="A36" s="71" t="s">
        <v>189</v>
      </c>
      <c r="B36" s="55"/>
      <c r="C36" s="54" t="str">
        <f>IF(NOT(ISBLANK(B36)), HYPERLINK("mailto:"&amp;INDEX(ToMail, MATCH('Yüklerin listesi'!$B36, OwnerShortName,0))&amp;"?cc="&amp;INDEX(CcMail, MATCH($B36, OwnerShortName,0))&amp;"&amp;subject="&amp;$A36&amp;"&amp;body="&amp;INDEX(MailText, MATCH($B36, OwnerShortName,0)),"Ask"), "")</f>
        <v/>
      </c>
      <c r="D36" s="34" t="s">
        <v>57</v>
      </c>
      <c r="E36" s="19"/>
      <c r="F36" s="33" t="s">
        <v>45</v>
      </c>
      <c r="G36" s="33" t="s">
        <v>1</v>
      </c>
      <c r="H36" s="33" t="s">
        <v>0</v>
      </c>
      <c r="I36" s="35" t="s">
        <v>74</v>
      </c>
      <c r="J36" s="36" t="s">
        <v>36</v>
      </c>
      <c r="K36" s="37">
        <v>571.15200000000004</v>
      </c>
      <c r="L36" s="37"/>
      <c r="M36" s="29" t="s">
        <v>67</v>
      </c>
      <c r="N36" s="29" t="s">
        <v>64</v>
      </c>
      <c r="O36" s="29" t="s">
        <v>67</v>
      </c>
      <c r="P36" s="29" t="s">
        <v>63</v>
      </c>
      <c r="Q36" s="29" t="s">
        <v>67</v>
      </c>
      <c r="R36" s="29" t="s">
        <v>67</v>
      </c>
      <c r="S36" s="29"/>
      <c r="T36" s="67">
        <v>41841</v>
      </c>
      <c r="U36" s="44" t="s">
        <v>210</v>
      </c>
    </row>
    <row r="37" spans="1:21" s="2" customFormat="1" hidden="1">
      <c r="A37" s="18" t="s">
        <v>189</v>
      </c>
      <c r="B37" s="55"/>
      <c r="C37" s="54" t="str">
        <f>IF(NOT(ISBLANK(B37)), HYPERLINK("mailto:"&amp;INDEX(ToMail, MATCH('Yüklerin listesi'!$B37, OwnerShortName,0))&amp;"?cc="&amp;INDEX(CcMail, MATCH($B37, OwnerShortName,0))&amp;"&amp;subject="&amp;$A37&amp;"&amp;body="&amp;INDEX(MailText, MATCH($B37, OwnerShortName,0)),"Ask"), "")</f>
        <v/>
      </c>
      <c r="D37" s="18" t="s">
        <v>78</v>
      </c>
      <c r="E37" s="19"/>
      <c r="F37" s="18" t="s">
        <v>42</v>
      </c>
      <c r="G37" s="18" t="s">
        <v>1</v>
      </c>
      <c r="H37" s="18" t="s">
        <v>0</v>
      </c>
      <c r="I37" s="35" t="s">
        <v>74</v>
      </c>
      <c r="J37" s="21" t="s">
        <v>36</v>
      </c>
      <c r="K37" s="23">
        <v>400</v>
      </c>
      <c r="L37" s="23"/>
      <c r="M37" s="29" t="s">
        <v>67</v>
      </c>
      <c r="N37" s="24" t="s">
        <v>63</v>
      </c>
      <c r="O37" s="24" t="s">
        <v>63</v>
      </c>
      <c r="P37" s="24" t="s">
        <v>63</v>
      </c>
      <c r="Q37" s="29" t="s">
        <v>67</v>
      </c>
      <c r="R37" s="29" t="s">
        <v>67</v>
      </c>
      <c r="S37" s="29"/>
      <c r="T37" s="70"/>
      <c r="U37" s="44"/>
    </row>
    <row r="38" spans="1:21" s="2" customFormat="1" ht="28" hidden="1">
      <c r="A38" s="25" t="s">
        <v>189</v>
      </c>
      <c r="B38" s="55" t="s">
        <v>129</v>
      </c>
      <c r="C38" s="54" t="str">
        <f>IF(NOT(ISBLANK(B38)), HYPERLINK("mailto:"&amp;INDEX(ToMail, MATCH('Yüklerin listesi'!$B38, OwnerShortName,0))&amp;"?cc="&amp;INDEX(CcMail, MATCH($B38, OwnerShortName,0))&amp;"&amp;subject="&amp;$A38&amp;"&amp;body="&amp;INDEX(MailText, MATCH($B38, OwnerShortName,0)),"Ask"), "")</f>
        <v>Ask</v>
      </c>
      <c r="D38" s="80" t="s">
        <v>220</v>
      </c>
      <c r="E38" s="19"/>
      <c r="F38" s="18"/>
      <c r="G38" s="18"/>
      <c r="H38" s="25" t="s">
        <v>54</v>
      </c>
      <c r="I38" s="30" t="s">
        <v>50</v>
      </c>
      <c r="J38" s="27" t="s">
        <v>5</v>
      </c>
      <c r="K38" s="31">
        <f>SUM(K35:K37)</f>
        <v>2838.152</v>
      </c>
      <c r="L38" s="31"/>
      <c r="M38" s="31"/>
      <c r="N38" s="38" t="s">
        <v>70</v>
      </c>
      <c r="O38" s="39">
        <f>I38-K38</f>
        <v>11.847999999999956</v>
      </c>
      <c r="P38" s="39"/>
      <c r="Q38" s="32"/>
      <c r="R38" s="22"/>
      <c r="S38" s="22"/>
      <c r="T38" s="67"/>
      <c r="U38" s="44"/>
    </row>
    <row r="39" spans="1:21" s="2" customFormat="1" hidden="1">
      <c r="A39" s="11"/>
      <c r="B39" s="59"/>
      <c r="C39" s="11" t="str">
        <f>IF(NOT(ISBLANK(B39)), HYPERLINK("mailto:"&amp;INDEX(ToMail, MATCH('Yüklerin listesi'!$B39, OwnerShortName,0))&amp;"?cc="&amp;INDEX(CcMail, MATCH($B39, OwnerShortName,0))&amp;"&amp;subject="&amp;$A39&amp;"&amp;body="&amp;INDEX(MailText, MATCH($B39, OwnerShortName,0)),"Ask"), "")</f>
        <v/>
      </c>
      <c r="E39" s="7"/>
      <c r="I39" s="12"/>
      <c r="J39" s="9"/>
      <c r="K39" s="10"/>
      <c r="L39" s="10"/>
      <c r="M39" s="10"/>
      <c r="N39" s="17"/>
      <c r="O39" s="10"/>
      <c r="P39" s="10"/>
      <c r="Q39" s="17"/>
      <c r="R39" s="16"/>
      <c r="S39" s="16"/>
      <c r="T39" s="68"/>
      <c r="U39" s="44"/>
    </row>
    <row r="40" spans="1:21" s="2" customFormat="1" hidden="1">
      <c r="A40" s="18" t="s">
        <v>188</v>
      </c>
      <c r="B40" s="55"/>
      <c r="C40" s="54" t="str">
        <f>IF(NOT(ISBLANK(B40)), HYPERLINK("mailto:"&amp;INDEX(ToMail, MATCH('Yüklerin listesi'!$B40, OwnerShortName,0))&amp;"?cc="&amp;INDEX(CcMail, MATCH($B40, OwnerShortName,0))&amp;"&amp;subject="&amp;$A40&amp;"&amp;body="&amp;INDEX(MailText, MATCH($B40, OwnerShortName,0)),"Ask"), "")</f>
        <v/>
      </c>
      <c r="D40" s="88" t="s">
        <v>91</v>
      </c>
      <c r="E40" s="42"/>
      <c r="F40" s="41" t="s">
        <v>44</v>
      </c>
      <c r="G40" s="18" t="s">
        <v>1</v>
      </c>
      <c r="H40" s="18" t="s">
        <v>0</v>
      </c>
      <c r="I40" s="35" t="s">
        <v>87</v>
      </c>
      <c r="J40" s="21" t="s">
        <v>36</v>
      </c>
      <c r="K40" s="23">
        <v>500</v>
      </c>
      <c r="L40" s="23"/>
      <c r="M40" s="29" t="s">
        <v>67</v>
      </c>
      <c r="N40" s="24" t="s">
        <v>67</v>
      </c>
      <c r="O40" s="24" t="s">
        <v>36</v>
      </c>
      <c r="P40" s="24" t="s">
        <v>63</v>
      </c>
      <c r="Q40" s="29" t="s">
        <v>67</v>
      </c>
      <c r="R40" s="29" t="s">
        <v>67</v>
      </c>
      <c r="S40" s="22"/>
      <c r="T40" s="70">
        <v>41859</v>
      </c>
      <c r="U40" s="44" t="s">
        <v>199</v>
      </c>
    </row>
    <row r="41" spans="1:21" s="2" customFormat="1" ht="30.75" hidden="1" customHeight="1">
      <c r="A41" s="71" t="s">
        <v>188</v>
      </c>
      <c r="B41" s="61"/>
      <c r="C41" s="54" t="str">
        <f>IF(NOT(ISBLANK(B41)), HYPERLINK("mailto:"&amp;INDEX(ToMail, MATCH('Yüklerin listesi'!$B41, OwnerShortName,0))&amp;"?cc="&amp;INDEX(CcMail, MATCH($B41, OwnerShortName,0))&amp;"&amp;subject="&amp;$A41&amp;"&amp;body="&amp;INDEX(MailText, MATCH($B41, OwnerShortName,0)),"Ask"), "")</f>
        <v/>
      </c>
      <c r="D41" s="87" t="s">
        <v>92</v>
      </c>
      <c r="E41" s="42"/>
      <c r="F41" s="62" t="s">
        <v>45</v>
      </c>
      <c r="G41" s="89" t="s">
        <v>1</v>
      </c>
      <c r="H41" s="33" t="s">
        <v>0</v>
      </c>
      <c r="I41" s="35" t="s">
        <v>87</v>
      </c>
      <c r="J41" s="21" t="s">
        <v>36</v>
      </c>
      <c r="K41" s="37">
        <v>545.79999999999995</v>
      </c>
      <c r="L41" s="37"/>
      <c r="M41" s="29" t="s">
        <v>67</v>
      </c>
      <c r="N41" s="29" t="s">
        <v>64</v>
      </c>
      <c r="O41" s="29" t="s">
        <v>67</v>
      </c>
      <c r="P41" s="29" t="s">
        <v>67</v>
      </c>
      <c r="Q41" s="29" t="s">
        <v>67</v>
      </c>
      <c r="R41" s="29" t="s">
        <v>67</v>
      </c>
      <c r="S41" s="29"/>
      <c r="T41" s="67">
        <v>41859</v>
      </c>
      <c r="U41" s="44" t="s">
        <v>210</v>
      </c>
    </row>
    <row r="42" spans="1:21" s="2" customFormat="1" hidden="1">
      <c r="A42" s="18" t="s">
        <v>188</v>
      </c>
      <c r="B42" s="54"/>
      <c r="C42" s="54" t="str">
        <f>IF(NOT(ISBLANK(B42)), HYPERLINK("mailto:"&amp;INDEX(ToMail, MATCH('Yüklerin listesi'!$B42, OwnerShortName,0))&amp;"?cc="&amp;INDEX(CcMail, MATCH($B42, OwnerShortName,0))&amp;"&amp;subject="&amp;$A42&amp;"&amp;body="&amp;INDEX(MailText, MATCH($B42, OwnerShortName,0)),"Ask"), "")</f>
        <v/>
      </c>
      <c r="D42" s="41" t="s">
        <v>93</v>
      </c>
      <c r="E42" s="42"/>
      <c r="F42" s="41" t="s">
        <v>60</v>
      </c>
      <c r="G42" s="18" t="s">
        <v>1</v>
      </c>
      <c r="H42" s="33" t="s">
        <v>0</v>
      </c>
      <c r="I42" s="35" t="s">
        <v>87</v>
      </c>
      <c r="J42" s="21"/>
      <c r="K42" s="23">
        <v>1149</v>
      </c>
      <c r="L42" s="23"/>
      <c r="M42" s="29" t="s">
        <v>36</v>
      </c>
      <c r="N42" s="29" t="s">
        <v>36</v>
      </c>
      <c r="O42" s="29" t="s">
        <v>36</v>
      </c>
      <c r="P42" s="24" t="s">
        <v>63</v>
      </c>
      <c r="Q42" s="29" t="s">
        <v>67</v>
      </c>
      <c r="R42" s="29" t="s">
        <v>67</v>
      </c>
      <c r="S42" s="22"/>
      <c r="T42" s="67">
        <f>$T$40</f>
        <v>41859</v>
      </c>
      <c r="U42" s="44" t="s">
        <v>215</v>
      </c>
    </row>
    <row r="43" spans="1:21" s="2" customFormat="1" hidden="1">
      <c r="A43" s="18" t="s">
        <v>188</v>
      </c>
      <c r="B43" s="54"/>
      <c r="C43" s="54" t="str">
        <f>IF(NOT(ISBLANK(B43)), HYPERLINK("mailto:"&amp;INDEX(ToMail, MATCH('Yüklerin listesi'!$B43, OwnerShortName,0))&amp;"?cc="&amp;INDEX(CcMail, MATCH($B43, OwnerShortName,0))&amp;"&amp;subject="&amp;$A43&amp;"&amp;body="&amp;INDEX(MailText, MATCH($B43, OwnerShortName,0)),"Ask"), "")</f>
        <v/>
      </c>
      <c r="D43" s="41" t="s">
        <v>81</v>
      </c>
      <c r="E43" s="42"/>
      <c r="F43" s="41" t="s">
        <v>60</v>
      </c>
      <c r="G43" s="18" t="s">
        <v>1</v>
      </c>
      <c r="H43" s="33" t="s">
        <v>0</v>
      </c>
      <c r="I43" s="35" t="s">
        <v>87</v>
      </c>
      <c r="J43" s="21"/>
      <c r="K43" s="23">
        <v>143</v>
      </c>
      <c r="L43" s="23"/>
      <c r="M43" s="29" t="s">
        <v>36</v>
      </c>
      <c r="N43" s="29" t="s">
        <v>36</v>
      </c>
      <c r="O43" s="29" t="s">
        <v>36</v>
      </c>
      <c r="P43" s="24" t="s">
        <v>63</v>
      </c>
      <c r="Q43" s="29" t="s">
        <v>67</v>
      </c>
      <c r="R43" s="29" t="s">
        <v>67</v>
      </c>
      <c r="S43" s="22"/>
      <c r="T43" s="67">
        <f>$T$40</f>
        <v>41859</v>
      </c>
      <c r="U43" s="44" t="s">
        <v>215</v>
      </c>
    </row>
    <row r="44" spans="1:21" s="2" customFormat="1" hidden="1">
      <c r="A44" s="18" t="s">
        <v>188</v>
      </c>
      <c r="B44" s="55"/>
      <c r="C44" s="54" t="str">
        <f>IF(NOT(ISBLANK(B44)), HYPERLINK("mailto:"&amp;INDEX(ToMail, MATCH('Yüklerin listesi'!$B44, OwnerShortName,0))&amp;"?cc="&amp;INDEX(CcMail, MATCH($B44, OwnerShortName,0))&amp;"&amp;subject="&amp;$A44&amp;"&amp;body="&amp;INDEX(MailText, MATCH($B44, OwnerShortName,0)),"Ask"), "")</f>
        <v/>
      </c>
      <c r="D44" s="41" t="s">
        <v>94</v>
      </c>
      <c r="E44" s="42"/>
      <c r="F44" s="41" t="s">
        <v>5</v>
      </c>
      <c r="G44" s="18" t="s">
        <v>1</v>
      </c>
      <c r="H44" s="33"/>
      <c r="I44" s="35"/>
      <c r="J44" s="21"/>
      <c r="K44" s="23">
        <v>172</v>
      </c>
      <c r="L44" s="23"/>
      <c r="M44" s="24" t="s">
        <v>67</v>
      </c>
      <c r="N44" s="29" t="s">
        <v>36</v>
      </c>
      <c r="O44" s="29" t="s">
        <v>36</v>
      </c>
      <c r="P44" s="24" t="s">
        <v>63</v>
      </c>
      <c r="Q44" s="29" t="s">
        <v>36</v>
      </c>
      <c r="R44" s="29" t="s">
        <v>36</v>
      </c>
      <c r="S44" s="22"/>
      <c r="T44" s="67">
        <f>$T$40</f>
        <v>41859</v>
      </c>
      <c r="U44" s="44" t="s">
        <v>216</v>
      </c>
    </row>
    <row r="45" spans="1:21" s="2" customFormat="1" hidden="1">
      <c r="A45" s="18" t="s">
        <v>188</v>
      </c>
      <c r="B45" s="54"/>
      <c r="C45" s="54" t="str">
        <f>IF(NOT(ISBLANK(B45)), HYPERLINK("mailto:"&amp;INDEX(ToMail, MATCH('Yüklerin listesi'!$B45, OwnerShortName,0))&amp;"?cc="&amp;INDEX(CcMail, MATCH($B45, OwnerShortName,0))&amp;"&amp;subject="&amp;$A45&amp;"&amp;body="&amp;INDEX(MailText, MATCH($B45, OwnerShortName,0)),"Ask"), "")</f>
        <v/>
      </c>
      <c r="D45" s="41" t="s">
        <v>90</v>
      </c>
      <c r="E45" s="42"/>
      <c r="F45" s="41" t="s">
        <v>82</v>
      </c>
      <c r="G45" s="18" t="s">
        <v>1</v>
      </c>
      <c r="H45" s="33" t="s">
        <v>0</v>
      </c>
      <c r="I45" s="35" t="s">
        <v>87</v>
      </c>
      <c r="J45" s="21"/>
      <c r="K45" s="23">
        <v>567</v>
      </c>
      <c r="L45" s="23"/>
      <c r="M45" s="24" t="s">
        <v>67</v>
      </c>
      <c r="N45" s="29" t="s">
        <v>36</v>
      </c>
      <c r="O45" s="29" t="s">
        <v>36</v>
      </c>
      <c r="P45" s="24" t="s">
        <v>63</v>
      </c>
      <c r="Q45" s="29" t="s">
        <v>36</v>
      </c>
      <c r="R45" s="29" t="s">
        <v>36</v>
      </c>
      <c r="S45" s="22"/>
      <c r="T45" s="67">
        <f>$T$40</f>
        <v>41859</v>
      </c>
      <c r="U45" s="44" t="s">
        <v>222</v>
      </c>
    </row>
    <row r="46" spans="1:21" s="2" customFormat="1" ht="28" hidden="1">
      <c r="A46" s="81" t="s">
        <v>188</v>
      </c>
      <c r="B46" s="63" t="s">
        <v>129</v>
      </c>
      <c r="C46" s="54" t="str">
        <f>IF(NOT(ISBLANK(B46)), HYPERLINK("mailto:"&amp;INDEX(ToMail, MATCH('Yüklerin listesi'!$B46, OwnerShortName,0))&amp;"?cc="&amp;INDEX(CcMail, MATCH($B46, OwnerShortName,0))&amp;"&amp;subject="&amp;$A46&amp;"&amp;body="&amp;INDEX(MailText, MATCH($B46, OwnerShortName,0)),"Ask"), "")</f>
        <v>Ask</v>
      </c>
      <c r="D46" s="80" t="s">
        <v>263</v>
      </c>
      <c r="E46" s="19"/>
      <c r="F46" s="18"/>
      <c r="G46" s="18"/>
      <c r="H46" s="25" t="s">
        <v>54</v>
      </c>
      <c r="I46" s="30" t="s">
        <v>53</v>
      </c>
      <c r="J46" s="27" t="s">
        <v>5</v>
      </c>
      <c r="K46" s="64">
        <f>SUM(K40:K45)</f>
        <v>3076.8</v>
      </c>
      <c r="L46" s="64"/>
      <c r="M46" s="64"/>
      <c r="N46" s="38" t="s">
        <v>70</v>
      </c>
      <c r="O46" s="39">
        <f>I46-K46</f>
        <v>923.19999999999982</v>
      </c>
      <c r="P46" s="39"/>
      <c r="Q46" s="65"/>
      <c r="R46" s="22"/>
      <c r="S46" s="22" t="s">
        <v>212</v>
      </c>
      <c r="T46" s="67"/>
      <c r="U46" s="44"/>
    </row>
    <row r="47" spans="1:21" s="2" customFormat="1" hidden="1">
      <c r="A47" s="11"/>
      <c r="B47" s="59"/>
      <c r="C47" s="11" t="str">
        <f>IF(NOT(ISBLANK(B47)), HYPERLINK("mailto:"&amp;INDEX(ToMail, MATCH('Yüklerin listesi'!$B47, OwnerShortName,0))&amp;"?cc="&amp;INDEX(CcMail, MATCH($B47, OwnerShortName,0))&amp;"&amp;subject="&amp;$A47&amp;"&amp;body="&amp;INDEX(MailText, MATCH($B47, OwnerShortName,0)),"Ask"), "")</f>
        <v/>
      </c>
      <c r="E47" s="7"/>
      <c r="H47" s="11"/>
      <c r="I47" s="15"/>
      <c r="J47" s="9"/>
      <c r="K47" s="10"/>
      <c r="L47" s="10"/>
      <c r="M47" s="10"/>
      <c r="N47" s="17"/>
      <c r="O47" s="10"/>
      <c r="P47" s="10"/>
      <c r="Q47" s="17"/>
      <c r="R47" s="16"/>
      <c r="S47" s="16"/>
      <c r="T47" s="68"/>
      <c r="U47" s="44"/>
    </row>
    <row r="48" spans="1:21" s="2" customFormat="1" hidden="1">
      <c r="A48" s="18" t="s">
        <v>186</v>
      </c>
      <c r="B48" s="55"/>
      <c r="C48" s="54" t="str">
        <f>IF(NOT(ISBLANK(B48)), HYPERLINK("mailto:"&amp;INDEX(ToMail, MATCH('Yüklerin listesi'!$B48, OwnerShortName,0))&amp;"?cc="&amp;INDEX(CcMail, MATCH($B48, OwnerShortName,0))&amp;"&amp;subject="&amp;$A48&amp;"&amp;body="&amp;INDEX(MailText, MATCH($B48, OwnerShortName,0)),"Ask"), "")</f>
        <v/>
      </c>
      <c r="D48" s="18" t="s">
        <v>154</v>
      </c>
      <c r="E48" s="19"/>
      <c r="F48" s="18" t="s">
        <v>59</v>
      </c>
      <c r="G48" s="18" t="s">
        <v>58</v>
      </c>
      <c r="H48" s="33" t="s">
        <v>0</v>
      </c>
      <c r="I48" s="26" t="s">
        <v>72</v>
      </c>
      <c r="J48" s="21" t="s">
        <v>36</v>
      </c>
      <c r="K48" s="23">
        <v>1748.2</v>
      </c>
      <c r="L48" s="23"/>
      <c r="M48" s="24" t="s">
        <v>67</v>
      </c>
      <c r="N48" s="24" t="s">
        <v>36</v>
      </c>
      <c r="O48" s="24" t="s">
        <v>36</v>
      </c>
      <c r="P48" s="24" t="s">
        <v>63</v>
      </c>
      <c r="Q48" s="24" t="s">
        <v>67</v>
      </c>
      <c r="R48" s="24" t="s">
        <v>67</v>
      </c>
      <c r="S48" s="22"/>
      <c r="T48" s="67"/>
      <c r="U48" s="49" t="s">
        <v>217</v>
      </c>
    </row>
    <row r="49" spans="1:22" s="2" customFormat="1" hidden="1">
      <c r="A49" s="18" t="s">
        <v>186</v>
      </c>
      <c r="B49" s="55"/>
      <c r="C49" s="54"/>
      <c r="D49" s="18" t="s">
        <v>155</v>
      </c>
      <c r="E49" s="19"/>
      <c r="F49" s="18" t="s">
        <v>11</v>
      </c>
      <c r="G49" s="18" t="s">
        <v>1</v>
      </c>
      <c r="H49" s="33" t="s">
        <v>0</v>
      </c>
      <c r="I49" s="26" t="s">
        <v>157</v>
      </c>
      <c r="J49" s="21" t="s">
        <v>36</v>
      </c>
      <c r="K49" s="23">
        <v>521.79999999999995</v>
      </c>
      <c r="L49" s="23"/>
      <c r="M49" s="24" t="s">
        <v>67</v>
      </c>
      <c r="N49" s="24" t="s">
        <v>36</v>
      </c>
      <c r="O49" s="24" t="s">
        <v>36</v>
      </c>
      <c r="P49" s="24" t="s">
        <v>63</v>
      </c>
      <c r="Q49" s="24" t="s">
        <v>67</v>
      </c>
      <c r="R49" s="24" t="s">
        <v>67</v>
      </c>
      <c r="S49" s="22"/>
      <c r="T49" s="67"/>
      <c r="U49" s="44" t="s">
        <v>115</v>
      </c>
    </row>
    <row r="50" spans="1:22" s="2" customFormat="1" hidden="1">
      <c r="A50" s="18" t="s">
        <v>186</v>
      </c>
      <c r="B50" s="55"/>
      <c r="C50" s="54"/>
      <c r="D50" s="18" t="s">
        <v>156</v>
      </c>
      <c r="E50" s="19"/>
      <c r="F50" s="18" t="s">
        <v>165</v>
      </c>
      <c r="G50" s="18" t="s">
        <v>1</v>
      </c>
      <c r="H50" s="33" t="s">
        <v>0</v>
      </c>
      <c r="I50" s="26" t="s">
        <v>158</v>
      </c>
      <c r="J50" s="21" t="s">
        <v>36</v>
      </c>
      <c r="K50" s="23">
        <v>227.95</v>
      </c>
      <c r="L50" s="23"/>
      <c r="M50" s="24" t="s">
        <v>67</v>
      </c>
      <c r="N50" s="24" t="s">
        <v>36</v>
      </c>
      <c r="O50" s="24" t="s">
        <v>36</v>
      </c>
      <c r="P50" s="24" t="s">
        <v>63</v>
      </c>
      <c r="Q50" s="24" t="s">
        <v>67</v>
      </c>
      <c r="R50" s="24" t="s">
        <v>67</v>
      </c>
      <c r="S50" s="22"/>
      <c r="T50" s="67"/>
      <c r="U50" s="44" t="s">
        <v>219</v>
      </c>
    </row>
    <row r="51" spans="1:22" s="2" customFormat="1" hidden="1">
      <c r="A51" s="18" t="s">
        <v>186</v>
      </c>
      <c r="B51" s="55"/>
      <c r="C51" s="54" t="str">
        <f>IF(NOT(ISBLANK(B51)), HYPERLINK("mailto:"&amp;INDEX(ToMail, MATCH('Yüklerin listesi'!$B51, OwnerShortName,0))&amp;"?cc="&amp;INDEX(CcMail, MATCH($B51, OwnerShortName,0))&amp;"&amp;subject="&amp;$A51&amp;"&amp;body="&amp;INDEX(MailText, MATCH($B51, OwnerShortName,0)),"Ask"), "")</f>
        <v/>
      </c>
      <c r="D51" s="18" t="s">
        <v>163</v>
      </c>
      <c r="E51" s="19"/>
      <c r="F51" s="18" t="s">
        <v>164</v>
      </c>
      <c r="G51" s="18" t="s">
        <v>1</v>
      </c>
      <c r="H51" s="33" t="s">
        <v>0</v>
      </c>
      <c r="I51" s="35" t="s">
        <v>88</v>
      </c>
      <c r="J51" s="21" t="s">
        <v>36</v>
      </c>
      <c r="K51" s="23">
        <v>290</v>
      </c>
      <c r="L51" s="23"/>
      <c r="M51" s="24" t="s">
        <v>63</v>
      </c>
      <c r="N51" s="24" t="s">
        <v>63</v>
      </c>
      <c r="O51" s="24" t="s">
        <v>63</v>
      </c>
      <c r="P51" s="24" t="s">
        <v>63</v>
      </c>
      <c r="Q51" s="24" t="s">
        <v>63</v>
      </c>
      <c r="R51" s="24" t="s">
        <v>63</v>
      </c>
      <c r="S51" s="24"/>
      <c r="T51" s="67"/>
      <c r="U51" s="44" t="s">
        <v>218</v>
      </c>
    </row>
    <row r="52" spans="1:22" s="2" customFormat="1" ht="16.5" hidden="1" customHeight="1">
      <c r="A52" s="18" t="s">
        <v>186</v>
      </c>
      <c r="B52" s="55"/>
      <c r="C52" s="54" t="str">
        <f>IF(NOT(ISBLANK(B52)), HYPERLINK("mailto:"&amp;INDEX(ToMail, MATCH('Yüklerin listesi'!$B52, OwnerShortName,0))&amp;"?cc="&amp;INDEX(CcMail, MATCH($B52, OwnerShortName,0))&amp;"&amp;subject="&amp;$A52&amp;"&amp;body="&amp;INDEX(MailText, MATCH($B52, OwnerShortName,0)),"Ask"), "")</f>
        <v/>
      </c>
      <c r="D52" s="60" t="s">
        <v>160</v>
      </c>
      <c r="E52" s="19"/>
      <c r="F52" s="33" t="s">
        <v>159</v>
      </c>
      <c r="G52" s="33" t="s">
        <v>1</v>
      </c>
      <c r="H52" s="33" t="s">
        <v>0</v>
      </c>
      <c r="I52" s="35" t="s">
        <v>73</v>
      </c>
      <c r="J52" s="21" t="s">
        <v>36</v>
      </c>
      <c r="K52" s="37">
        <v>107.25</v>
      </c>
      <c r="L52" s="37"/>
      <c r="M52" s="24" t="s">
        <v>67</v>
      </c>
      <c r="N52" s="24" t="s">
        <v>36</v>
      </c>
      <c r="O52" s="24" t="s">
        <v>36</v>
      </c>
      <c r="P52" s="24" t="s">
        <v>63</v>
      </c>
      <c r="Q52" s="24" t="s">
        <v>67</v>
      </c>
      <c r="R52" s="24" t="s">
        <v>67</v>
      </c>
      <c r="S52" s="22"/>
      <c r="T52" s="67"/>
      <c r="U52" s="49" t="s">
        <v>217</v>
      </c>
    </row>
    <row r="53" spans="1:22" s="2" customFormat="1" hidden="1">
      <c r="A53" s="18" t="s">
        <v>186</v>
      </c>
      <c r="B53" s="55"/>
      <c r="C53" s="54" t="str">
        <f>IF(NOT(ISBLANK(B53)), HYPERLINK("mailto:"&amp;INDEX(ToMail, MATCH('Yüklerin listesi'!$B53, OwnerShortName,0))&amp;"?cc="&amp;INDEX(CcMail, MATCH($B53, OwnerShortName,0))&amp;"&amp;subject="&amp;$A53&amp;"&amp;body="&amp;INDEX(MailText, MATCH($B53, OwnerShortName,0)),"Ask"), "")</f>
        <v/>
      </c>
      <c r="D53" s="18" t="s">
        <v>161</v>
      </c>
      <c r="E53" s="19"/>
      <c r="F53" s="18" t="s">
        <v>162</v>
      </c>
      <c r="G53" s="18" t="s">
        <v>1</v>
      </c>
      <c r="H53" s="33" t="s">
        <v>0</v>
      </c>
      <c r="I53" s="35" t="s">
        <v>73</v>
      </c>
      <c r="J53" s="21" t="s">
        <v>36</v>
      </c>
      <c r="K53" s="23">
        <v>88.5</v>
      </c>
      <c r="L53" s="23"/>
      <c r="M53" s="24" t="s">
        <v>67</v>
      </c>
      <c r="N53" s="24" t="s">
        <v>36</v>
      </c>
      <c r="O53" s="24" t="s">
        <v>36</v>
      </c>
      <c r="P53" s="24" t="s">
        <v>63</v>
      </c>
      <c r="Q53" s="24" t="s">
        <v>67</v>
      </c>
      <c r="R53" s="24" t="s">
        <v>67</v>
      </c>
      <c r="S53" s="22"/>
      <c r="T53" s="67"/>
      <c r="U53" s="49" t="s">
        <v>217</v>
      </c>
    </row>
    <row r="54" spans="1:22" s="2" customFormat="1" ht="28" hidden="1">
      <c r="A54" s="82" t="s">
        <v>186</v>
      </c>
      <c r="B54" s="55" t="s">
        <v>148</v>
      </c>
      <c r="C54" s="54" t="str">
        <f>IF(NOT(ISBLANK(B54)), HYPERLINK("mailto:"&amp;INDEX(ToMail, MATCH('Yüklerin listesi'!$B54, OwnerShortName,0))&amp;"?cc="&amp;INDEX(CcMail, MATCH($B54, OwnerShortName,0))&amp;"&amp;subject="&amp;$A54&amp;"&amp;body="&amp;INDEX(MailText, MATCH($B54, OwnerShortName,0)),"Ask"), "")</f>
        <v>Ask</v>
      </c>
      <c r="D54" s="80" t="s">
        <v>221</v>
      </c>
      <c r="E54" s="19"/>
      <c r="F54" s="18"/>
      <c r="G54" s="18"/>
      <c r="H54" s="25" t="s">
        <v>54</v>
      </c>
      <c r="I54" s="30" t="s">
        <v>76</v>
      </c>
      <c r="J54" s="27" t="s">
        <v>5</v>
      </c>
      <c r="K54" s="31">
        <f>SUM(K48:K53)</f>
        <v>2983.7</v>
      </c>
      <c r="L54" s="31"/>
      <c r="M54" s="31"/>
      <c r="N54" s="38" t="s">
        <v>70</v>
      </c>
      <c r="O54" s="39">
        <f>I54-K54</f>
        <v>-33.699999999999818</v>
      </c>
      <c r="P54" s="39"/>
      <c r="Q54" s="32"/>
      <c r="R54" s="22"/>
      <c r="S54" s="22"/>
      <c r="T54" s="67"/>
      <c r="U54" s="44"/>
    </row>
    <row r="55" spans="1:22" s="2" customFormat="1" hidden="1">
      <c r="A55" s="11"/>
      <c r="B55" s="59"/>
      <c r="C55" s="11" t="str">
        <f>IF(NOT(ISBLANK(B55)), HYPERLINK("mailto:"&amp;INDEX(ToMail, MATCH('Yüklerin listesi'!$B55, OwnerShortName,0))&amp;"?cc="&amp;INDEX(CcMail, MATCH($B55, OwnerShortName,0))&amp;"&amp;subject="&amp;$A55&amp;"&amp;body="&amp;INDEX(MailText, MATCH($B55, OwnerShortName,0)),"Ask"), "")</f>
        <v/>
      </c>
      <c r="E55" s="7"/>
      <c r="I55" s="12"/>
      <c r="J55" s="9"/>
      <c r="K55" s="10"/>
      <c r="L55" s="10"/>
      <c r="M55" s="10"/>
      <c r="N55" s="17"/>
      <c r="O55" s="10"/>
      <c r="P55" s="10"/>
      <c r="Q55" s="17"/>
      <c r="R55" s="16"/>
      <c r="S55" s="16"/>
      <c r="T55" s="68"/>
      <c r="U55" s="44"/>
    </row>
    <row r="56" spans="1:22" hidden="1">
      <c r="A56" s="18" t="s">
        <v>187</v>
      </c>
      <c r="B56" s="55"/>
      <c r="C56" s="54" t="str">
        <f>IF(NOT(ISBLANK(B56)), HYPERLINK("mailto:"&amp;INDEX(ToMail, MATCH('Yüklerin listesi'!$B56, OwnerShortName,0))&amp;"?cc="&amp;INDEX(CcMail, MATCH($B56, OwnerShortName,0))&amp;"&amp;subject="&amp;$A56&amp;"&amp;body="&amp;INDEX(MailText, MATCH($B56, OwnerShortName,0)),"Ask"), "")</f>
        <v/>
      </c>
      <c r="D56" s="18" t="s">
        <v>95</v>
      </c>
      <c r="E56" s="19"/>
      <c r="F56" s="18" t="s">
        <v>86</v>
      </c>
      <c r="G56" s="18" t="s">
        <v>84</v>
      </c>
      <c r="H56" s="33" t="s">
        <v>85</v>
      </c>
      <c r="I56" s="26" t="s">
        <v>49</v>
      </c>
      <c r="J56" s="21"/>
      <c r="K56" s="23">
        <v>1604</v>
      </c>
      <c r="L56" s="23"/>
      <c r="M56" s="23"/>
      <c r="N56" s="24" t="s">
        <v>67</v>
      </c>
      <c r="O56" s="24" t="s">
        <v>67</v>
      </c>
      <c r="P56" s="24" t="s">
        <v>63</v>
      </c>
      <c r="Q56" s="24" t="s">
        <v>67</v>
      </c>
      <c r="R56" s="24" t="s">
        <v>67</v>
      </c>
      <c r="S56" s="24"/>
      <c r="T56" s="67">
        <v>41843</v>
      </c>
      <c r="U56" s="48" t="s">
        <v>214</v>
      </c>
    </row>
    <row r="57" spans="1:22" hidden="1">
      <c r="A57" s="18" t="s">
        <v>187</v>
      </c>
      <c r="B57" s="55"/>
      <c r="C57" s="54" t="str">
        <f>IF(NOT(ISBLANK(B57)), HYPERLINK("mailto:"&amp;INDEX(ToMail, MATCH('Yüklerin listesi'!$B57, OwnerShortName,0))&amp;"?cc="&amp;INDEX(CcMail, MATCH($B57, OwnerShortName,0))&amp;"&amp;subject="&amp;$A57&amp;"&amp;body="&amp;INDEX(MailText, MATCH($B57, OwnerShortName,0)),"Ask"), "")</f>
        <v/>
      </c>
      <c r="D57" s="18" t="s">
        <v>93</v>
      </c>
      <c r="E57" s="19"/>
      <c r="F57" s="18" t="s">
        <v>99</v>
      </c>
      <c r="G57" s="18" t="s">
        <v>1</v>
      </c>
      <c r="H57" s="33" t="s">
        <v>0</v>
      </c>
      <c r="I57" s="26"/>
      <c r="J57" s="21" t="s">
        <v>107</v>
      </c>
      <c r="K57" s="23">
        <v>266.7</v>
      </c>
      <c r="L57" s="23"/>
      <c r="M57" s="23"/>
      <c r="N57" s="24" t="s">
        <v>63</v>
      </c>
      <c r="O57" s="24" t="s">
        <v>63</v>
      </c>
      <c r="P57" s="24" t="s">
        <v>63</v>
      </c>
      <c r="Q57" s="24" t="s">
        <v>67</v>
      </c>
      <c r="R57" s="24" t="s">
        <v>67</v>
      </c>
      <c r="S57" s="24"/>
      <c r="T57" s="67">
        <f>$T$56</f>
        <v>41843</v>
      </c>
      <c r="U57" s="44" t="s">
        <v>215</v>
      </c>
      <c r="V57" s="48" t="s">
        <v>194</v>
      </c>
    </row>
    <row r="58" spans="1:22" hidden="1">
      <c r="A58" s="18" t="s">
        <v>187</v>
      </c>
      <c r="B58" s="55"/>
      <c r="C58" s="54" t="str">
        <f>IF(NOT(ISBLANK(B58)), HYPERLINK("mailto:"&amp;INDEX(ToMail, MATCH('Yüklerin listesi'!$B58, OwnerShortName,0))&amp;"?cc="&amp;INDEX(CcMail, MATCH($B58, OwnerShortName,0))&amp;"&amp;subject="&amp;$A58&amp;"&amp;body="&amp;INDEX(MailText, MATCH($B58, OwnerShortName,0)),"Ask"), "")</f>
        <v/>
      </c>
      <c r="D58" s="18" t="s">
        <v>93</v>
      </c>
      <c r="E58" s="19"/>
      <c r="F58" s="18" t="s">
        <v>100</v>
      </c>
      <c r="G58" s="18" t="s">
        <v>1</v>
      </c>
      <c r="H58" s="33" t="s">
        <v>0</v>
      </c>
      <c r="I58" s="26"/>
      <c r="J58" s="21" t="s">
        <v>101</v>
      </c>
      <c r="K58" s="23">
        <v>105.6</v>
      </c>
      <c r="L58" s="23"/>
      <c r="M58" s="23"/>
      <c r="N58" s="24" t="s">
        <v>63</v>
      </c>
      <c r="O58" s="24" t="s">
        <v>63</v>
      </c>
      <c r="P58" s="24" t="s">
        <v>63</v>
      </c>
      <c r="Q58" s="24" t="s">
        <v>67</v>
      </c>
      <c r="R58" s="24" t="s">
        <v>67</v>
      </c>
      <c r="S58" s="24"/>
      <c r="T58" s="67">
        <f>$T$56</f>
        <v>41843</v>
      </c>
      <c r="U58" s="44" t="s">
        <v>215</v>
      </c>
      <c r="V58" s="48" t="s">
        <v>104</v>
      </c>
    </row>
    <row r="59" spans="1:22" hidden="1">
      <c r="A59" s="18" t="s">
        <v>187</v>
      </c>
      <c r="B59" s="55"/>
      <c r="C59" s="54" t="str">
        <f>IF(NOT(ISBLANK(B59)), HYPERLINK("mailto:"&amp;INDEX(ToMail, MATCH('Yüklerin listesi'!$B59, OwnerShortName,0))&amp;"?cc="&amp;INDEX(CcMail, MATCH($B59, OwnerShortName,0))&amp;"&amp;subject="&amp;$A59&amp;"&amp;body="&amp;INDEX(MailText, MATCH($B59, OwnerShortName,0)),"Ask"), "")</f>
        <v/>
      </c>
      <c r="D59" s="18" t="s">
        <v>81</v>
      </c>
      <c r="E59" s="19"/>
      <c r="F59" s="18" t="s">
        <v>102</v>
      </c>
      <c r="G59" s="18" t="s">
        <v>1</v>
      </c>
      <c r="H59" s="33" t="s">
        <v>0</v>
      </c>
      <c r="I59" s="26"/>
      <c r="J59" s="21"/>
      <c r="K59" s="23">
        <v>101.36499999999999</v>
      </c>
      <c r="L59" s="23"/>
      <c r="M59" s="23"/>
      <c r="N59" s="24" t="s">
        <v>63</v>
      </c>
      <c r="O59" s="24" t="s">
        <v>63</v>
      </c>
      <c r="P59" s="24" t="s">
        <v>63</v>
      </c>
      <c r="Q59" s="24" t="s">
        <v>67</v>
      </c>
      <c r="R59" s="24" t="s">
        <v>67</v>
      </c>
      <c r="S59" s="24"/>
      <c r="T59" s="67">
        <f>$T$56</f>
        <v>41843</v>
      </c>
      <c r="U59" s="44" t="s">
        <v>215</v>
      </c>
      <c r="V59" s="48" t="s">
        <v>105</v>
      </c>
    </row>
    <row r="60" spans="1:22" hidden="1">
      <c r="A60" s="18" t="s">
        <v>187</v>
      </c>
      <c r="B60" s="55"/>
      <c r="C60" s="54" t="str">
        <f>IF(NOT(ISBLANK(B60)), HYPERLINK("mailto:"&amp;INDEX(ToMail, MATCH('Yüklerin listesi'!$B60, OwnerShortName,0))&amp;"?cc="&amp;INDEX(CcMail, MATCH($B60, OwnerShortName,0))&amp;"&amp;subject="&amp;$A60&amp;"&amp;body="&amp;INDEX(MailText, MATCH($B60, OwnerShortName,0)),"Ask"), "")</f>
        <v/>
      </c>
      <c r="D60" s="18" t="s">
        <v>93</v>
      </c>
      <c r="E60" s="19"/>
      <c r="F60" s="18" t="s">
        <v>103</v>
      </c>
      <c r="G60" s="18" t="s">
        <v>1</v>
      </c>
      <c r="H60" s="33" t="s">
        <v>0</v>
      </c>
      <c r="I60" s="26"/>
      <c r="J60" s="21"/>
      <c r="K60" s="23">
        <v>342.2</v>
      </c>
      <c r="L60" s="23"/>
      <c r="M60" s="23"/>
      <c r="N60" s="24" t="s">
        <v>63</v>
      </c>
      <c r="O60" s="24" t="s">
        <v>63</v>
      </c>
      <c r="P60" s="24" t="s">
        <v>63</v>
      </c>
      <c r="Q60" s="24" t="s">
        <v>67</v>
      </c>
      <c r="R60" s="24" t="s">
        <v>67</v>
      </c>
      <c r="S60" s="24"/>
      <c r="T60" s="67">
        <f>$T$56</f>
        <v>41843</v>
      </c>
      <c r="U60" s="44" t="s">
        <v>215</v>
      </c>
      <c r="V60" s="48" t="s">
        <v>106</v>
      </c>
    </row>
    <row r="61" spans="1:22" hidden="1">
      <c r="A61" s="18" t="s">
        <v>187</v>
      </c>
      <c r="B61" s="55"/>
      <c r="C61" s="54" t="str">
        <f>IF(NOT(ISBLANK(B61)), HYPERLINK("mailto:"&amp;INDEX(ToMail, MATCH('Yüklerin listesi'!$B61, OwnerShortName,0))&amp;"?cc="&amp;INDEX(CcMail, MATCH($B61, OwnerShortName,0))&amp;"&amp;subject="&amp;$A61&amp;"&amp;body="&amp;INDEX(MailText, MATCH($B61, OwnerShortName,0)),"Ask"), "")</f>
        <v/>
      </c>
      <c r="D61" s="18" t="s">
        <v>97</v>
      </c>
      <c r="E61" s="19"/>
      <c r="F61" s="18" t="s">
        <v>45</v>
      </c>
      <c r="G61" s="18" t="s">
        <v>1</v>
      </c>
      <c r="H61" s="33" t="s">
        <v>0</v>
      </c>
      <c r="I61" s="26"/>
      <c r="J61" s="21"/>
      <c r="K61" s="23">
        <v>193.6</v>
      </c>
      <c r="L61" s="23"/>
      <c r="M61" s="23"/>
      <c r="N61" s="24" t="s">
        <v>67</v>
      </c>
      <c r="O61" s="24" t="s">
        <v>67</v>
      </c>
      <c r="P61" s="24" t="s">
        <v>63</v>
      </c>
      <c r="Q61" s="24" t="s">
        <v>67</v>
      </c>
      <c r="R61" s="24" t="s">
        <v>67</v>
      </c>
      <c r="S61" s="24"/>
      <c r="T61" s="67">
        <f>$T$41</f>
        <v>41859</v>
      </c>
      <c r="U61" s="44" t="s">
        <v>210</v>
      </c>
    </row>
    <row r="62" spans="1:22" ht="28" hidden="1">
      <c r="A62" s="81" t="s">
        <v>187</v>
      </c>
      <c r="B62" s="55" t="s">
        <v>129</v>
      </c>
      <c r="C62" s="54" t="str">
        <f>IF(NOT(ISBLANK(B62)), HYPERLINK("mailto:"&amp;INDEX(ToMail, MATCH('Yüklerin listesi'!$B62, OwnerShortName,0))&amp;"?cc="&amp;INDEX(CcMail, MATCH($B62, OwnerShortName,0))&amp;"&amp;subject="&amp;$A62&amp;"&amp;body="&amp;INDEX(MailText, MATCH($B62, OwnerShortName,0)),"Ask"), "")</f>
        <v>Ask</v>
      </c>
      <c r="D62" s="80" t="s">
        <v>239</v>
      </c>
      <c r="E62" s="19"/>
      <c r="F62" s="18"/>
      <c r="G62" s="18"/>
      <c r="H62" s="25" t="s">
        <v>54</v>
      </c>
      <c r="I62" s="30" t="s">
        <v>98</v>
      </c>
      <c r="J62" s="27" t="s">
        <v>5</v>
      </c>
      <c r="K62" s="31">
        <f>SUM(K56:K61)</f>
        <v>2613.4649999999997</v>
      </c>
      <c r="L62" s="31"/>
      <c r="M62" s="31"/>
      <c r="N62" s="38" t="s">
        <v>70</v>
      </c>
      <c r="O62" s="39">
        <f>I62-K62</f>
        <v>66.535000000000309</v>
      </c>
      <c r="P62" s="39"/>
      <c r="Q62" s="32"/>
      <c r="R62" s="22"/>
      <c r="S62" s="22" t="s">
        <v>212</v>
      </c>
      <c r="T62" s="67"/>
    </row>
    <row r="63" spans="1:22" s="2" customFormat="1" hidden="1">
      <c r="A63" s="11"/>
      <c r="B63" s="59"/>
      <c r="E63" s="7"/>
      <c r="H63" s="11"/>
      <c r="I63" s="15"/>
      <c r="J63" s="9"/>
      <c r="K63" s="10"/>
      <c r="L63" s="10"/>
      <c r="M63" s="10"/>
      <c r="N63" s="50"/>
      <c r="O63" s="51"/>
      <c r="P63" s="51"/>
      <c r="Q63" s="17"/>
      <c r="R63" s="16"/>
      <c r="S63" s="16"/>
      <c r="T63" s="68"/>
      <c r="U63" s="44"/>
    </row>
    <row r="64" spans="1:22" hidden="1">
      <c r="A64" s="72" t="s">
        <v>108</v>
      </c>
      <c r="B64" s="63"/>
      <c r="C64" s="54" t="str">
        <f>IF(NOT(ISBLANK(B64)), HYPERLINK("mailto:"&amp;INDEX(ToMail, MATCH('Yüklerin listesi'!$B64, OwnerShortName,0))&amp;"?cc="&amp;INDEX(CcMail, MATCH($B64, OwnerShortName,0))&amp;"&amp;subject="&amp;$A64&amp;"&amp;body="&amp;INDEX(MailText, MATCH($B64, OwnerShortName,0)),"Ask"), "")</f>
        <v/>
      </c>
      <c r="D64" s="18" t="s">
        <v>93</v>
      </c>
      <c r="E64" s="19"/>
      <c r="F64" s="18" t="s">
        <v>89</v>
      </c>
      <c r="G64" s="18" t="s">
        <v>1</v>
      </c>
      <c r="H64" s="33" t="s">
        <v>0</v>
      </c>
      <c r="I64" s="30"/>
      <c r="J64" s="73" t="s">
        <v>109</v>
      </c>
      <c r="K64" s="74">
        <v>1200</v>
      </c>
      <c r="L64" s="31"/>
      <c r="M64" s="31"/>
      <c r="N64" s="24" t="s">
        <v>67</v>
      </c>
      <c r="O64" s="24" t="s">
        <v>67</v>
      </c>
      <c r="P64" s="24" t="s">
        <v>63</v>
      </c>
      <c r="Q64" s="24" t="s">
        <v>67</v>
      </c>
      <c r="R64" s="24" t="s">
        <v>67</v>
      </c>
      <c r="S64" s="24"/>
      <c r="T64" s="67">
        <v>41851</v>
      </c>
      <c r="U64" s="43" t="s">
        <v>115</v>
      </c>
    </row>
    <row r="65" spans="1:21" hidden="1">
      <c r="A65" s="72" t="s">
        <v>108</v>
      </c>
      <c r="B65" s="63"/>
      <c r="C65" s="54" t="str">
        <f>IF(NOT(ISBLANK(B65)), HYPERLINK("mailto:"&amp;INDEX(ToMail, MATCH('Yüklerin listesi'!$B65, OwnerShortName,0))&amp;"?cc="&amp;INDEX(CcMail, MATCH($B65, OwnerShortName,0))&amp;"&amp;subject="&amp;$A65&amp;"&amp;body="&amp;INDEX(MailText, MATCH($B65, OwnerShortName,0)),"Ask"), "")</f>
        <v/>
      </c>
      <c r="D65" s="18" t="s">
        <v>111</v>
      </c>
      <c r="E65" s="19"/>
      <c r="F65" s="18" t="s">
        <v>110</v>
      </c>
      <c r="G65" s="18" t="s">
        <v>1</v>
      </c>
      <c r="H65" s="33" t="s">
        <v>0</v>
      </c>
      <c r="I65" s="30"/>
      <c r="J65" s="73"/>
      <c r="K65" s="74">
        <v>793</v>
      </c>
      <c r="L65" s="31"/>
      <c r="M65" s="31"/>
      <c r="N65" s="24" t="s">
        <v>63</v>
      </c>
      <c r="O65" s="24" t="s">
        <v>63</v>
      </c>
      <c r="P65" s="24" t="s">
        <v>63</v>
      </c>
      <c r="Q65" s="24" t="s">
        <v>67</v>
      </c>
      <c r="R65" s="24" t="s">
        <v>67</v>
      </c>
      <c r="S65" s="24"/>
      <c r="T65" s="67">
        <f>$T$64</f>
        <v>41851</v>
      </c>
      <c r="U65" s="52" t="s">
        <v>116</v>
      </c>
    </row>
    <row r="66" spans="1:21" hidden="1">
      <c r="A66" s="72" t="s">
        <v>108</v>
      </c>
      <c r="B66" s="63"/>
      <c r="C66" s="54" t="str">
        <f>IF(NOT(ISBLANK(B66)), HYPERLINK("mailto:"&amp;INDEX(ToMail, MATCH('Yüklerin listesi'!$B66, OwnerShortName,0))&amp;"?cc="&amp;INDEX(CcMail, MATCH($B66, OwnerShortName,0))&amp;"&amp;subject="&amp;$A66&amp;"&amp;body="&amp;INDEX(MailText, MATCH($B66, OwnerShortName,0)),"Ask"), "")</f>
        <v/>
      </c>
      <c r="D66" s="18" t="s">
        <v>112</v>
      </c>
      <c r="E66" s="19"/>
      <c r="F66" s="18" t="s">
        <v>113</v>
      </c>
      <c r="G66" s="18" t="s">
        <v>1</v>
      </c>
      <c r="H66" s="33" t="s">
        <v>0</v>
      </c>
      <c r="I66" s="30"/>
      <c r="J66" s="73"/>
      <c r="K66" s="74">
        <v>233</v>
      </c>
      <c r="L66" s="31"/>
      <c r="M66" s="31"/>
      <c r="N66" s="24" t="s">
        <v>63</v>
      </c>
      <c r="O66" s="24" t="s">
        <v>63</v>
      </c>
      <c r="P66" s="24" t="s">
        <v>63</v>
      </c>
      <c r="Q66" s="24" t="s">
        <v>67</v>
      </c>
      <c r="R66" s="24" t="s">
        <v>67</v>
      </c>
      <c r="S66" s="24"/>
      <c r="T66" s="67">
        <f>$T$64</f>
        <v>41851</v>
      </c>
      <c r="U66" s="52" t="s">
        <v>117</v>
      </c>
    </row>
    <row r="67" spans="1:21" hidden="1">
      <c r="A67" s="72" t="s">
        <v>108</v>
      </c>
      <c r="B67" s="63"/>
      <c r="C67" s="54" t="str">
        <f>IF(NOT(ISBLANK(B67)), HYPERLINK("mailto:"&amp;INDEX(ToMail, MATCH('Yüklerin listesi'!$B67, OwnerShortName,0))&amp;"?cc="&amp;INDEX(CcMail, MATCH($B67, OwnerShortName,0))&amp;"&amp;subject="&amp;$A67&amp;"&amp;body="&amp;INDEX(MailText, MATCH($B67, OwnerShortName,0)),"Ask"), "")</f>
        <v/>
      </c>
      <c r="D67" s="18" t="s">
        <v>114</v>
      </c>
      <c r="E67" s="19"/>
      <c r="F67" s="18" t="s">
        <v>45</v>
      </c>
      <c r="G67" s="18" t="s">
        <v>1</v>
      </c>
      <c r="H67" s="33" t="s">
        <v>0</v>
      </c>
      <c r="I67" s="30"/>
      <c r="J67" s="73"/>
      <c r="K67" s="74">
        <v>300</v>
      </c>
      <c r="L67" s="31"/>
      <c r="M67" s="31"/>
      <c r="N67" s="24" t="s">
        <v>67</v>
      </c>
      <c r="O67" s="24" t="s">
        <v>67</v>
      </c>
      <c r="P67" s="24" t="s">
        <v>63</v>
      </c>
      <c r="Q67" s="24" t="s">
        <v>67</v>
      </c>
      <c r="R67" s="24" t="s">
        <v>67</v>
      </c>
      <c r="S67" s="24"/>
      <c r="T67" s="67">
        <f>$T$41</f>
        <v>41859</v>
      </c>
      <c r="U67" s="44" t="s">
        <v>210</v>
      </c>
    </row>
    <row r="68" spans="1:21" hidden="1">
      <c r="A68" s="81" t="s">
        <v>108</v>
      </c>
      <c r="B68" s="63" t="s">
        <v>148</v>
      </c>
      <c r="C68" s="54" t="str">
        <f>IF(NOT(ISBLANK(B68)), HYPERLINK("mailto:"&amp;INDEX(ToMail, MATCH('Yüklerin listesi'!$B68, OwnerShortName,0))&amp;"?cc="&amp;INDEX(CcMail, MATCH($B68, OwnerShortName,0))&amp;"&amp;subject="&amp;$A68&amp;"&amp;body="&amp;INDEX(MailText, MATCH($B68, OwnerShortName,0)),"Ask"), "")</f>
        <v>Ask</v>
      </c>
      <c r="D68" s="80" t="s">
        <v>241</v>
      </c>
      <c r="E68" s="19"/>
      <c r="F68" s="18"/>
      <c r="G68" s="18"/>
      <c r="H68" s="25" t="s">
        <v>54</v>
      </c>
      <c r="I68" s="30" t="s">
        <v>181</v>
      </c>
      <c r="J68" s="27"/>
      <c r="K68" s="31">
        <f>SUM(K64:K67)</f>
        <v>2526</v>
      </c>
      <c r="L68" s="31"/>
      <c r="M68" s="31"/>
      <c r="N68" s="38" t="s">
        <v>70</v>
      </c>
      <c r="O68" s="39">
        <f>I68-K68</f>
        <v>374</v>
      </c>
      <c r="P68" s="39"/>
      <c r="Q68" s="32"/>
      <c r="R68" s="22"/>
      <c r="S68" s="22" t="s">
        <v>223</v>
      </c>
      <c r="T68" s="67"/>
    </row>
    <row r="69" spans="1:21" hidden="1">
      <c r="B69" s="58"/>
      <c r="C69" s="58"/>
    </row>
    <row r="70" spans="1:21" s="40" customFormat="1" hidden="1">
      <c r="A70" s="75" t="s">
        <v>166</v>
      </c>
      <c r="B70" s="63"/>
      <c r="C70" s="54" t="str">
        <f>IF(NOT(ISBLANK(B70)), HYPERLINK("mailto:"&amp;INDEX(ToMail, MATCH('Yüklerin listesi'!$B70, OwnerShortName,0))&amp;"?cc="&amp;INDEX(CcMail, MATCH($B70, OwnerShortName,0))&amp;"&amp;subject="&amp;$A70&amp;"&amp;body="&amp;INDEX(MailText, MATCH($B70, OwnerShortName,0)),"Ask"), "")</f>
        <v/>
      </c>
      <c r="D70" s="18" t="s">
        <v>201</v>
      </c>
      <c r="E70" s="76"/>
      <c r="F70" s="33" t="s">
        <v>202</v>
      </c>
      <c r="G70" s="33" t="s">
        <v>58</v>
      </c>
      <c r="H70" s="33" t="s">
        <v>0</v>
      </c>
      <c r="I70" s="35"/>
      <c r="J70" s="77" t="s">
        <v>36</v>
      </c>
      <c r="K70" s="37">
        <v>391.9</v>
      </c>
      <c r="L70" s="37"/>
      <c r="M70" s="37"/>
      <c r="N70" s="24" t="s">
        <v>67</v>
      </c>
      <c r="O70" s="24" t="s">
        <v>67</v>
      </c>
      <c r="P70" s="29" t="s">
        <v>63</v>
      </c>
      <c r="Q70" s="24" t="s">
        <v>67</v>
      </c>
      <c r="R70" s="24" t="s">
        <v>67</v>
      </c>
      <c r="S70" s="78"/>
      <c r="T70" s="70">
        <v>41855</v>
      </c>
      <c r="U70" s="49" t="s">
        <v>211</v>
      </c>
    </row>
    <row r="71" spans="1:21" s="40" customFormat="1" hidden="1">
      <c r="A71" s="75" t="s">
        <v>166</v>
      </c>
      <c r="B71" s="63"/>
      <c r="C71" s="54"/>
      <c r="D71" s="18" t="s">
        <v>203</v>
      </c>
      <c r="E71" s="76"/>
      <c r="F71" s="33" t="s">
        <v>159</v>
      </c>
      <c r="G71" s="33" t="s">
        <v>58</v>
      </c>
      <c r="H71" s="33" t="s">
        <v>0</v>
      </c>
      <c r="I71" s="35"/>
      <c r="J71" s="77" t="s">
        <v>36</v>
      </c>
      <c r="K71" s="37">
        <v>1115.8</v>
      </c>
      <c r="L71" s="37"/>
      <c r="M71" s="37"/>
      <c r="N71" s="24"/>
      <c r="O71" s="24"/>
      <c r="P71" s="29"/>
      <c r="Q71" s="24"/>
      <c r="R71" s="24"/>
      <c r="S71" s="78"/>
      <c r="T71" s="70">
        <f t="shared" ref="T71:T77" si="0">$T$70</f>
        <v>41855</v>
      </c>
      <c r="U71" s="49" t="s">
        <v>211</v>
      </c>
    </row>
    <row r="72" spans="1:21" s="40" customFormat="1" hidden="1">
      <c r="A72" s="75" t="s">
        <v>166</v>
      </c>
      <c r="B72" s="63"/>
      <c r="C72" s="54" t="str">
        <f>IF(NOT(ISBLANK(B72)), HYPERLINK("mailto:"&amp;INDEX(ToMail, MATCH('Yüklerin listesi'!$B72, OwnerShortName,0))&amp;"?cc="&amp;INDEX(CcMail, MATCH($B72, OwnerShortName,0))&amp;"&amp;subject="&amp;$A72&amp;"&amp;body="&amp;INDEX(MailText, MATCH($B72, OwnerShortName,0)),"Ask"), "")</f>
        <v/>
      </c>
      <c r="D72" s="18" t="s">
        <v>204</v>
      </c>
      <c r="E72" s="76"/>
      <c r="F72" s="33" t="s">
        <v>167</v>
      </c>
      <c r="G72" s="33" t="s">
        <v>1</v>
      </c>
      <c r="H72" s="33" t="s">
        <v>0</v>
      </c>
      <c r="I72" s="35"/>
      <c r="J72" s="77" t="s">
        <v>168</v>
      </c>
      <c r="K72" s="37">
        <v>202</v>
      </c>
      <c r="L72" s="37"/>
      <c r="M72" s="29" t="s">
        <v>63</v>
      </c>
      <c r="N72" s="29" t="s">
        <v>63</v>
      </c>
      <c r="O72" s="29" t="s">
        <v>63</v>
      </c>
      <c r="P72" s="29" t="s">
        <v>63</v>
      </c>
      <c r="Q72" s="29" t="s">
        <v>63</v>
      </c>
      <c r="R72" s="29" t="s">
        <v>63</v>
      </c>
      <c r="S72" s="78"/>
      <c r="T72" s="70">
        <f t="shared" si="0"/>
        <v>41855</v>
      </c>
      <c r="U72" s="49" t="s">
        <v>176</v>
      </c>
    </row>
    <row r="73" spans="1:21" s="40" customFormat="1" hidden="1">
      <c r="A73" s="75" t="s">
        <v>166</v>
      </c>
      <c r="B73" s="63"/>
      <c r="C73" s="54" t="str">
        <f>IF(NOT(ISBLANK(B73)), HYPERLINK("mailto:"&amp;INDEX(ToMail, MATCH('Yüklerin listesi'!$B73, OwnerShortName,0))&amp;"?cc="&amp;INDEX(CcMail, MATCH($B73, OwnerShortName,0))&amp;"&amp;subject="&amp;$A73&amp;"&amp;body="&amp;INDEX(MailText, MATCH($B73, OwnerShortName,0)),"Ask"), "")</f>
        <v/>
      </c>
      <c r="D73" s="18" t="s">
        <v>205</v>
      </c>
      <c r="E73" s="76"/>
      <c r="F73" s="33" t="s">
        <v>169</v>
      </c>
      <c r="G73" s="33" t="s">
        <v>1</v>
      </c>
      <c r="H73" s="33" t="s">
        <v>0</v>
      </c>
      <c r="I73" s="35"/>
      <c r="J73" s="77" t="s">
        <v>36</v>
      </c>
      <c r="K73" s="37">
        <v>228</v>
      </c>
      <c r="L73" s="37"/>
      <c r="M73" s="29" t="s">
        <v>67</v>
      </c>
      <c r="N73" s="29" t="s">
        <v>63</v>
      </c>
      <c r="O73" s="29" t="s">
        <v>63</v>
      </c>
      <c r="P73" s="29" t="s">
        <v>63</v>
      </c>
      <c r="Q73" s="24" t="s">
        <v>67</v>
      </c>
      <c r="R73" s="24" t="s">
        <v>67</v>
      </c>
      <c r="S73" s="78"/>
      <c r="T73" s="70">
        <f t="shared" si="0"/>
        <v>41855</v>
      </c>
      <c r="U73" s="49" t="s">
        <v>177</v>
      </c>
    </row>
    <row r="74" spans="1:21" s="40" customFormat="1" hidden="1">
      <c r="A74" s="75" t="s">
        <v>166</v>
      </c>
      <c r="B74" s="63"/>
      <c r="C74" s="54" t="str">
        <f>IF(NOT(ISBLANK(B74)), HYPERLINK("mailto:"&amp;INDEX(ToMail, MATCH('Yüklerin listesi'!$B74, OwnerShortName,0))&amp;"?cc="&amp;INDEX(CcMail, MATCH($B74, OwnerShortName,0))&amp;"&amp;subject="&amp;$A74&amp;"&amp;body="&amp;INDEX(MailText, MATCH($B74, OwnerShortName,0)),"Ask"), "")</f>
        <v/>
      </c>
      <c r="D74" s="18" t="s">
        <v>207</v>
      </c>
      <c r="E74" s="76"/>
      <c r="F74" s="33" t="s">
        <v>169</v>
      </c>
      <c r="G74" s="33" t="s">
        <v>1</v>
      </c>
      <c r="H74" s="33" t="s">
        <v>0</v>
      </c>
      <c r="I74" s="35"/>
      <c r="J74" s="77" t="s">
        <v>36</v>
      </c>
      <c r="K74" s="37">
        <v>182.53200000000001</v>
      </c>
      <c r="L74" s="37"/>
      <c r="M74" s="29" t="s">
        <v>67</v>
      </c>
      <c r="N74" s="29" t="s">
        <v>63</v>
      </c>
      <c r="O74" s="29" t="s">
        <v>63</v>
      </c>
      <c r="P74" s="29" t="s">
        <v>63</v>
      </c>
      <c r="Q74" s="24" t="s">
        <v>67</v>
      </c>
      <c r="R74" s="24" t="s">
        <v>67</v>
      </c>
      <c r="S74" s="78"/>
      <c r="T74" s="70">
        <f t="shared" si="0"/>
        <v>41855</v>
      </c>
      <c r="U74" s="49" t="s">
        <v>177</v>
      </c>
    </row>
    <row r="75" spans="1:21" s="40" customFormat="1" hidden="1">
      <c r="A75" s="75" t="s">
        <v>166</v>
      </c>
      <c r="B75" s="63"/>
      <c r="C75" s="54" t="str">
        <f>IF(NOT(ISBLANK(B75)), HYPERLINK("mailto:"&amp;INDEX(ToMail, MATCH('Yüklerin listesi'!$B75, OwnerShortName,0))&amp;"?cc="&amp;INDEX(CcMail, MATCH($B75, OwnerShortName,0))&amp;"&amp;subject="&amp;$A75&amp;"&amp;body="&amp;INDEX(MailText, MATCH($B75, OwnerShortName,0)),"Ask"), "")</f>
        <v/>
      </c>
      <c r="D75" s="18" t="s">
        <v>206</v>
      </c>
      <c r="E75" s="76"/>
      <c r="F75" s="33" t="s">
        <v>169</v>
      </c>
      <c r="G75" s="33" t="s">
        <v>1</v>
      </c>
      <c r="H75" s="33" t="s">
        <v>0</v>
      </c>
      <c r="I75" s="35"/>
      <c r="J75" s="77" t="s">
        <v>36</v>
      </c>
      <c r="K75" s="37">
        <v>58.3</v>
      </c>
      <c r="L75" s="37"/>
      <c r="M75" s="29" t="s">
        <v>67</v>
      </c>
      <c r="N75" s="29" t="s">
        <v>63</v>
      </c>
      <c r="O75" s="29" t="s">
        <v>63</v>
      </c>
      <c r="P75" s="29" t="s">
        <v>63</v>
      </c>
      <c r="Q75" s="24" t="s">
        <v>67</v>
      </c>
      <c r="R75" s="24" t="s">
        <v>67</v>
      </c>
      <c r="S75" s="78"/>
      <c r="T75" s="70">
        <f t="shared" si="0"/>
        <v>41855</v>
      </c>
      <c r="U75" s="49" t="s">
        <v>177</v>
      </c>
    </row>
    <row r="76" spans="1:21" s="40" customFormat="1" hidden="1">
      <c r="A76" s="75" t="s">
        <v>166</v>
      </c>
      <c r="B76" s="63"/>
      <c r="C76" s="54" t="str">
        <f>IF(NOT(ISBLANK(B76)), HYPERLINK("mailto:"&amp;INDEX(ToMail, MATCH('Yüklerin listesi'!$B76, OwnerShortName,0))&amp;"?cc="&amp;INDEX(CcMail, MATCH($B76, OwnerShortName,0))&amp;"&amp;subject="&amp;$A76&amp;"&amp;body="&amp;INDEX(MailText, MATCH($B76, OwnerShortName,0)),"Ask"), "")</f>
        <v/>
      </c>
      <c r="D76" s="18" t="s">
        <v>208</v>
      </c>
      <c r="E76" s="76"/>
      <c r="F76" s="33" t="s">
        <v>170</v>
      </c>
      <c r="G76" s="33" t="s">
        <v>1</v>
      </c>
      <c r="H76" s="33" t="s">
        <v>0</v>
      </c>
      <c r="I76" s="35"/>
      <c r="J76" s="77" t="s">
        <v>36</v>
      </c>
      <c r="K76" s="37">
        <v>290.45</v>
      </c>
      <c r="L76" s="37">
        <f>SUM(K73:K75)</f>
        <v>468.83200000000005</v>
      </c>
      <c r="M76" s="29" t="s">
        <v>67</v>
      </c>
      <c r="N76" s="29" t="s">
        <v>63</v>
      </c>
      <c r="O76" s="29" t="s">
        <v>63</v>
      </c>
      <c r="P76" s="29" t="s">
        <v>63</v>
      </c>
      <c r="Q76" s="24" t="s">
        <v>67</v>
      </c>
      <c r="R76" s="24" t="s">
        <v>67</v>
      </c>
      <c r="S76" s="78"/>
      <c r="T76" s="70">
        <f t="shared" si="0"/>
        <v>41855</v>
      </c>
      <c r="U76" s="49" t="s">
        <v>175</v>
      </c>
    </row>
    <row r="77" spans="1:21" s="40" customFormat="1" hidden="1">
      <c r="A77" s="75" t="s">
        <v>166</v>
      </c>
      <c r="B77" s="63"/>
      <c r="C77" s="54" t="str">
        <f>IF(NOT(ISBLANK(B77)), HYPERLINK("mailto:"&amp;INDEX(ToMail, MATCH('Yüklerin listesi'!$B77, OwnerShortName,0))&amp;"?cc="&amp;INDEX(CcMail, MATCH($B77, OwnerShortName,0))&amp;"&amp;subject="&amp;$A77&amp;"&amp;body="&amp;INDEX(MailText, MATCH($B77, OwnerShortName,0)),"Ask"), "")</f>
        <v/>
      </c>
      <c r="D77" s="18" t="s">
        <v>209</v>
      </c>
      <c r="E77" s="76">
        <v>41827</v>
      </c>
      <c r="F77" s="33" t="s">
        <v>183</v>
      </c>
      <c r="G77" s="33" t="s">
        <v>178</v>
      </c>
      <c r="H77" s="33" t="s">
        <v>0</v>
      </c>
      <c r="I77" s="35"/>
      <c r="J77" s="77" t="s">
        <v>36</v>
      </c>
      <c r="K77" s="37">
        <v>193.9</v>
      </c>
      <c r="L77" s="37"/>
      <c r="M77" s="37"/>
      <c r="N77" s="29" t="s">
        <v>63</v>
      </c>
      <c r="O77" s="29" t="s">
        <v>63</v>
      </c>
      <c r="P77" s="29" t="s">
        <v>63</v>
      </c>
      <c r="Q77" s="24" t="s">
        <v>67</v>
      </c>
      <c r="R77" s="24" t="s">
        <v>67</v>
      </c>
      <c r="S77" s="78"/>
      <c r="T77" s="70">
        <f t="shared" si="0"/>
        <v>41855</v>
      </c>
      <c r="U77" s="49" t="s">
        <v>179</v>
      </c>
    </row>
    <row r="78" spans="1:21" ht="28" hidden="1">
      <c r="A78" s="81" t="s">
        <v>166</v>
      </c>
      <c r="B78" s="57" t="s">
        <v>129</v>
      </c>
      <c r="C78" s="54" t="str">
        <f>IF(NOT(ISBLANK(B78)), HYPERLINK("mailto:"&amp;INDEX(ToMail, MATCH('Yüklerin listesi'!$B78, OwnerShortName,0))&amp;"?cc="&amp;INDEX(CcMail, MATCH($B78, OwnerShortName,0))&amp;"&amp;subject="&amp;$A78&amp;"&amp;body="&amp;INDEX(MailText, MATCH($B78, OwnerShortName,0)),"Ask"), "")</f>
        <v>Ask</v>
      </c>
      <c r="D78" s="80" t="s">
        <v>248</v>
      </c>
      <c r="E78" s="19"/>
      <c r="F78" s="18"/>
      <c r="G78" s="18"/>
      <c r="H78" s="25" t="s">
        <v>54</v>
      </c>
      <c r="I78" s="79" t="s">
        <v>174</v>
      </c>
      <c r="J78" s="27" t="s">
        <v>5</v>
      </c>
      <c r="K78" s="31">
        <f>SUM(K70:K77)</f>
        <v>2662.8820000000001</v>
      </c>
      <c r="L78" s="31"/>
      <c r="M78" s="31"/>
      <c r="N78" s="38" t="s">
        <v>70</v>
      </c>
      <c r="O78" s="39">
        <f>I78-K78</f>
        <v>87.117999999999938</v>
      </c>
      <c r="P78" s="39"/>
      <c r="Q78" s="32"/>
      <c r="R78" s="22"/>
      <c r="S78" s="22" t="s">
        <v>212</v>
      </c>
      <c r="T78" s="67"/>
    </row>
    <row r="79" spans="1:21" hidden="1">
      <c r="A79" s="83"/>
      <c r="B79" s="58"/>
      <c r="C79" s="58"/>
    </row>
    <row r="80" spans="1:21" s="40" customFormat="1" hidden="1">
      <c r="A80" s="84" t="s">
        <v>171</v>
      </c>
      <c r="B80" s="63"/>
      <c r="C80" s="54" t="str">
        <f>IF(NOT(ISBLANK(B80)), HYPERLINK("mailto:"&amp;INDEX(ToMail, MATCH('Yüklerin listesi'!$B80, OwnerShortName,0))&amp;"?cc="&amp;INDEX(CcMail, MATCH($B80, OwnerShortName,0))&amp;"&amp;subject="&amp;$A80&amp;"&amp;body="&amp;INDEX(MailText, MATCH($B80, OwnerShortName,0)),"Ask"), "")</f>
        <v/>
      </c>
      <c r="D80" s="60" t="s">
        <v>225</v>
      </c>
      <c r="E80" s="76"/>
      <c r="F80" s="33" t="s">
        <v>183</v>
      </c>
      <c r="G80" s="85" t="s">
        <v>21</v>
      </c>
      <c r="H80" s="33" t="s">
        <v>0</v>
      </c>
      <c r="I80" s="35"/>
      <c r="J80" s="77" t="s">
        <v>36</v>
      </c>
      <c r="K80" s="37">
        <v>1798.9</v>
      </c>
      <c r="L80" s="37"/>
      <c r="M80" s="29" t="s">
        <v>67</v>
      </c>
      <c r="N80" s="29"/>
      <c r="O80" s="37"/>
      <c r="P80" s="37"/>
      <c r="Q80" s="29"/>
      <c r="R80" s="78"/>
      <c r="S80" s="78"/>
      <c r="T80" s="70">
        <v>41866</v>
      </c>
      <c r="U80" s="49" t="s">
        <v>247</v>
      </c>
    </row>
    <row r="81" spans="1:21" s="40" customFormat="1" hidden="1">
      <c r="A81" s="84" t="s">
        <v>171</v>
      </c>
      <c r="B81" s="63"/>
      <c r="C81" s="54"/>
      <c r="D81" s="60" t="s">
        <v>226</v>
      </c>
      <c r="E81" s="76"/>
      <c r="F81" s="33" t="s">
        <v>183</v>
      </c>
      <c r="G81" s="33" t="s">
        <v>1</v>
      </c>
      <c r="H81" s="33" t="s">
        <v>0</v>
      </c>
      <c r="I81" s="35"/>
      <c r="J81" s="77" t="s">
        <v>36</v>
      </c>
      <c r="K81" s="37">
        <v>19.850000000000001</v>
      </c>
      <c r="L81" s="37"/>
      <c r="M81" s="29"/>
      <c r="N81" s="29"/>
      <c r="O81" s="37"/>
      <c r="P81" s="37"/>
      <c r="Q81" s="29"/>
      <c r="R81" s="78"/>
      <c r="S81" s="78"/>
      <c r="T81" s="70">
        <f t="shared" ref="T81:T86" si="1">$T$80</f>
        <v>41866</v>
      </c>
      <c r="U81" s="49" t="s">
        <v>247</v>
      </c>
    </row>
    <row r="82" spans="1:21" s="40" customFormat="1" hidden="1">
      <c r="A82" s="84" t="s">
        <v>171</v>
      </c>
      <c r="B82" s="63"/>
      <c r="C82" s="54" t="str">
        <f>IF(NOT(ISBLANK(B82)), HYPERLINK("mailto:"&amp;INDEX(ToMail, MATCH('Yüklerin listesi'!$B82, OwnerShortName,0))&amp;"?cc="&amp;INDEX(CcMail, MATCH($B82, OwnerShortName,0))&amp;"&amp;subject="&amp;$A82&amp;"&amp;body="&amp;INDEX(MailText, MATCH($B82, OwnerShortName,0)),"Ask"), "")</f>
        <v/>
      </c>
      <c r="D82" s="60" t="s">
        <v>224</v>
      </c>
      <c r="E82" s="76"/>
      <c r="F82" s="33" t="s">
        <v>167</v>
      </c>
      <c r="G82" s="33" t="s">
        <v>1</v>
      </c>
      <c r="H82" s="33" t="s">
        <v>0</v>
      </c>
      <c r="I82" s="35"/>
      <c r="J82" s="77" t="s">
        <v>36</v>
      </c>
      <c r="K82" s="37">
        <v>55.35</v>
      </c>
      <c r="L82" s="37"/>
      <c r="M82" s="29" t="s">
        <v>67</v>
      </c>
      <c r="N82" s="29" t="s">
        <v>63</v>
      </c>
      <c r="O82" s="29" t="s">
        <v>63</v>
      </c>
      <c r="P82" s="29" t="s">
        <v>63</v>
      </c>
      <c r="Q82" s="29"/>
      <c r="R82" s="78"/>
      <c r="S82" s="78"/>
      <c r="T82" s="70">
        <f t="shared" si="1"/>
        <v>41866</v>
      </c>
      <c r="U82" s="49" t="s">
        <v>176</v>
      </c>
    </row>
    <row r="83" spans="1:21" s="40" customFormat="1" hidden="1">
      <c r="A83" s="84" t="s">
        <v>171</v>
      </c>
      <c r="B83" s="63"/>
      <c r="C83" s="54" t="str">
        <f>IF(NOT(ISBLANK(B83)), HYPERLINK("mailto:"&amp;INDEX(ToMail, MATCH('Yüklerin listesi'!$B83, OwnerShortName,0))&amp;"?cc="&amp;INDEX(CcMail, MATCH($B83, OwnerShortName,0))&amp;"&amp;subject="&amp;$A83&amp;"&amp;body="&amp;INDEX(MailText, MATCH($B83, OwnerShortName,0)),"Ask"), "")</f>
        <v/>
      </c>
      <c r="D83" s="60" t="s">
        <v>229</v>
      </c>
      <c r="E83" s="76"/>
      <c r="F83" s="33" t="s">
        <v>172</v>
      </c>
      <c r="G83" s="33" t="s">
        <v>1</v>
      </c>
      <c r="H83" s="33" t="s">
        <v>0</v>
      </c>
      <c r="I83" s="35"/>
      <c r="J83" s="77" t="s">
        <v>36</v>
      </c>
      <c r="K83" s="94">
        <v>445.5</v>
      </c>
      <c r="L83" s="37"/>
      <c r="M83" s="86" t="s">
        <v>63</v>
      </c>
      <c r="N83" s="29" t="s">
        <v>63</v>
      </c>
      <c r="O83" s="29" t="s">
        <v>63</v>
      </c>
      <c r="P83" s="29" t="s">
        <v>63</v>
      </c>
      <c r="Q83" s="29"/>
      <c r="R83" s="78"/>
      <c r="S83" s="78"/>
      <c r="T83" s="70">
        <f t="shared" si="1"/>
        <v>41866</v>
      </c>
      <c r="U83" s="49" t="s">
        <v>184</v>
      </c>
    </row>
    <row r="84" spans="1:21" s="40" customFormat="1" hidden="1">
      <c r="A84" s="84" t="s">
        <v>171</v>
      </c>
      <c r="B84" s="63"/>
      <c r="C84" s="54" t="str">
        <f>IF(NOT(ISBLANK(B84)), HYPERLINK("mailto:"&amp;INDEX(ToMail, MATCH('Yüklerin listesi'!$B84, OwnerShortName,0))&amp;"?cc="&amp;INDEX(CcMail, MATCH($B84, OwnerShortName,0))&amp;"&amp;subject="&amp;$A84&amp;"&amp;body="&amp;INDEX(MailText, MATCH($B84, OwnerShortName,0)),"Ask"), "")</f>
        <v/>
      </c>
      <c r="D84" s="60" t="s">
        <v>230</v>
      </c>
      <c r="E84" s="76"/>
      <c r="F84" s="33" t="s">
        <v>172</v>
      </c>
      <c r="G84" s="33" t="s">
        <v>1</v>
      </c>
      <c r="H84" s="33" t="s">
        <v>0</v>
      </c>
      <c r="I84" s="35"/>
      <c r="J84" s="77" t="s">
        <v>36</v>
      </c>
      <c r="K84" s="95"/>
      <c r="L84" s="37"/>
      <c r="M84" s="86" t="s">
        <v>63</v>
      </c>
      <c r="N84" s="29" t="s">
        <v>63</v>
      </c>
      <c r="O84" s="29" t="s">
        <v>63</v>
      </c>
      <c r="P84" s="29" t="s">
        <v>63</v>
      </c>
      <c r="Q84" s="29"/>
      <c r="R84" s="78"/>
      <c r="S84" s="78"/>
      <c r="T84" s="70">
        <f t="shared" si="1"/>
        <v>41866</v>
      </c>
      <c r="U84" s="49" t="s">
        <v>184</v>
      </c>
    </row>
    <row r="85" spans="1:21" s="40" customFormat="1" hidden="1">
      <c r="A85" s="84" t="s">
        <v>171</v>
      </c>
      <c r="B85" s="63"/>
      <c r="C85" s="54" t="str">
        <f>IF(NOT(ISBLANK(B85)), HYPERLINK("mailto:"&amp;INDEX(ToMail, MATCH('Yüklerin listesi'!$B85, OwnerShortName,0))&amp;"?cc="&amp;INDEX(CcMail, MATCH($B85, OwnerShortName,0))&amp;"&amp;subject="&amp;$A85&amp;"&amp;body="&amp;INDEX(MailText, MATCH($B85, OwnerShortName,0)),"Ask"), "")</f>
        <v/>
      </c>
      <c r="D85" s="60" t="s">
        <v>231</v>
      </c>
      <c r="E85" s="76"/>
      <c r="F85" s="33" t="s">
        <v>172</v>
      </c>
      <c r="G85" s="33" t="s">
        <v>1</v>
      </c>
      <c r="H85" s="33" t="s">
        <v>0</v>
      </c>
      <c r="I85" s="35"/>
      <c r="J85" s="77" t="s">
        <v>36</v>
      </c>
      <c r="K85" s="96"/>
      <c r="L85" s="37"/>
      <c r="M85" s="86" t="s">
        <v>63</v>
      </c>
      <c r="N85" s="29" t="s">
        <v>63</v>
      </c>
      <c r="O85" s="29" t="s">
        <v>63</v>
      </c>
      <c r="P85" s="29" t="s">
        <v>63</v>
      </c>
      <c r="Q85" s="29"/>
      <c r="R85" s="78"/>
      <c r="S85" s="78"/>
      <c r="T85" s="70">
        <f t="shared" si="1"/>
        <v>41866</v>
      </c>
      <c r="U85" s="49" t="s">
        <v>184</v>
      </c>
    </row>
    <row r="86" spans="1:21" s="40" customFormat="1" hidden="1">
      <c r="A86" s="84" t="s">
        <v>171</v>
      </c>
      <c r="B86" s="63"/>
      <c r="C86" s="54"/>
      <c r="D86" s="60" t="s">
        <v>227</v>
      </c>
      <c r="E86" s="76"/>
      <c r="F86" s="33" t="s">
        <v>228</v>
      </c>
      <c r="G86" s="33" t="s">
        <v>1</v>
      </c>
      <c r="H86" s="33" t="s">
        <v>0</v>
      </c>
      <c r="I86" s="35"/>
      <c r="J86" s="77" t="s">
        <v>36</v>
      </c>
      <c r="K86" s="37">
        <v>98.8</v>
      </c>
      <c r="L86" s="37"/>
      <c r="M86" s="86"/>
      <c r="N86" s="29"/>
      <c r="O86" s="29"/>
      <c r="P86" s="29"/>
      <c r="Q86" s="29"/>
      <c r="R86" s="78"/>
      <c r="S86" s="78"/>
      <c r="T86" s="70">
        <f t="shared" si="1"/>
        <v>41866</v>
      </c>
      <c r="U86" s="49" t="s">
        <v>175</v>
      </c>
    </row>
    <row r="87" spans="1:21" s="40" customFormat="1" hidden="1">
      <c r="A87" s="84" t="s">
        <v>171</v>
      </c>
      <c r="B87" s="63"/>
      <c r="C87" s="54" t="str">
        <f>IF(NOT(ISBLANK(B87)), HYPERLINK("mailto:"&amp;INDEX(ToMail, MATCH('Yüklerin listesi'!$B87, OwnerShortName,0))&amp;"?cc="&amp;INDEX(CcMail, MATCH($B87, OwnerShortName,0))&amp;"&amp;subject="&amp;$A87&amp;"&amp;body="&amp;INDEX(MailText, MATCH($B87, OwnerShortName,0)),"Ask"), "")</f>
        <v/>
      </c>
      <c r="D87" s="60" t="s">
        <v>232</v>
      </c>
      <c r="E87" s="76"/>
      <c r="F87" s="33" t="s">
        <v>173</v>
      </c>
      <c r="G87" s="33" t="s">
        <v>1</v>
      </c>
      <c r="H87" s="33" t="s">
        <v>0</v>
      </c>
      <c r="I87" s="35"/>
      <c r="J87" s="77" t="s">
        <v>36</v>
      </c>
      <c r="K87" s="37">
        <v>179.78</v>
      </c>
      <c r="L87" s="37"/>
      <c r="M87" s="29" t="s">
        <v>67</v>
      </c>
      <c r="N87" s="29" t="s">
        <v>64</v>
      </c>
      <c r="O87" s="29" t="s">
        <v>67</v>
      </c>
      <c r="P87" s="29" t="s">
        <v>63</v>
      </c>
      <c r="Q87" s="29" t="s">
        <v>67</v>
      </c>
      <c r="R87" s="29" t="s">
        <v>67</v>
      </c>
      <c r="S87" s="78"/>
      <c r="T87" s="67">
        <f>$T$41</f>
        <v>41859</v>
      </c>
      <c r="U87" s="44" t="s">
        <v>234</v>
      </c>
    </row>
    <row r="88" spans="1:21" s="40" customFormat="1" hidden="1">
      <c r="A88" s="84" t="s">
        <v>171</v>
      </c>
      <c r="B88" s="63"/>
      <c r="C88" s="54" t="str">
        <f>IF(NOT(ISBLANK(B88)), HYPERLINK("mailto:"&amp;INDEX(ToMail, MATCH('Yüklerin listesi'!$B88, OwnerShortName,0))&amp;"?cc="&amp;INDEX(CcMail, MATCH($B88, OwnerShortName,0))&amp;"&amp;subject="&amp;$A88&amp;"&amp;body="&amp;INDEX(MailText, MATCH($B88, OwnerShortName,0)),"Ask"), "")</f>
        <v/>
      </c>
      <c r="D88" s="60" t="s">
        <v>233</v>
      </c>
      <c r="E88" s="76"/>
      <c r="F88" s="33" t="s">
        <v>173</v>
      </c>
      <c r="G88" s="33" t="s">
        <v>1</v>
      </c>
      <c r="H88" s="33" t="s">
        <v>0</v>
      </c>
      <c r="I88" s="35"/>
      <c r="J88" s="77" t="s">
        <v>36</v>
      </c>
      <c r="K88" s="37">
        <v>169.07</v>
      </c>
      <c r="L88" s="37"/>
      <c r="M88" s="29" t="s">
        <v>67</v>
      </c>
      <c r="N88" s="29" t="s">
        <v>64</v>
      </c>
      <c r="O88" s="29" t="s">
        <v>67</v>
      </c>
      <c r="P88" s="29" t="s">
        <v>63</v>
      </c>
      <c r="Q88" s="29" t="s">
        <v>67</v>
      </c>
      <c r="R88" s="29" t="s">
        <v>67</v>
      </c>
      <c r="S88" s="78"/>
      <c r="T88" s="67">
        <f>$T$41</f>
        <v>41859</v>
      </c>
      <c r="U88" s="44" t="s">
        <v>234</v>
      </c>
    </row>
    <row r="89" spans="1:21" ht="28" hidden="1">
      <c r="A89" s="81" t="s">
        <v>171</v>
      </c>
      <c r="B89" s="57" t="s">
        <v>129</v>
      </c>
      <c r="C89" s="54" t="str">
        <f>IF(NOT(ISBLANK(B89)), HYPERLINK("mailto:"&amp;INDEX(ToMail, MATCH('Yüklerin listesi'!$B89, OwnerShortName,0))&amp;"?cc="&amp;INDEX(CcMail, MATCH($B89, OwnerShortName,0))&amp;"&amp;subject="&amp;$A89&amp;"&amp;body="&amp;INDEX(MailText, MATCH($B89, OwnerShortName,0)),"Ask"), "")</f>
        <v>Ask</v>
      </c>
      <c r="D89" s="80" t="s">
        <v>264</v>
      </c>
      <c r="E89" s="19"/>
      <c r="F89" s="18"/>
      <c r="G89" s="18"/>
      <c r="H89" s="25" t="s">
        <v>54</v>
      </c>
      <c r="I89" s="30" t="s">
        <v>180</v>
      </c>
      <c r="J89" s="27" t="s">
        <v>5</v>
      </c>
      <c r="K89" s="31">
        <f>SUM(K80:K88)</f>
        <v>2767.2500000000005</v>
      </c>
      <c r="L89" s="31"/>
      <c r="M89" s="31"/>
      <c r="N89" s="38" t="s">
        <v>70</v>
      </c>
      <c r="O89" s="39">
        <f>I89-K89</f>
        <v>162.74999999999955</v>
      </c>
      <c r="P89" s="39"/>
      <c r="Q89" s="32"/>
      <c r="R89" s="22"/>
      <c r="S89" s="22"/>
      <c r="T89" s="67"/>
    </row>
    <row r="90" spans="1:21" hidden="1"/>
    <row r="91" spans="1:21" hidden="1">
      <c r="A91" s="84" t="s">
        <v>236</v>
      </c>
      <c r="B91" s="18"/>
      <c r="C91" s="18"/>
      <c r="D91" s="60" t="s">
        <v>251</v>
      </c>
      <c r="E91" s="19"/>
      <c r="F91" s="33" t="s">
        <v>250</v>
      </c>
      <c r="G91" s="33" t="s">
        <v>1</v>
      </c>
      <c r="H91" s="33" t="s">
        <v>0</v>
      </c>
      <c r="I91" s="26"/>
      <c r="J91" s="21"/>
      <c r="K91" s="37">
        <v>1262.55</v>
      </c>
      <c r="L91" s="18"/>
      <c r="M91" s="18"/>
      <c r="N91" s="22"/>
      <c r="O91" s="18"/>
      <c r="P91" s="18"/>
      <c r="Q91" s="22"/>
      <c r="R91" s="22"/>
      <c r="S91" s="22"/>
      <c r="T91" s="70">
        <v>41887</v>
      </c>
      <c r="U91" s="43" t="s">
        <v>257</v>
      </c>
    </row>
    <row r="92" spans="1:21" hidden="1">
      <c r="A92" s="84" t="s">
        <v>236</v>
      </c>
      <c r="B92" s="18"/>
      <c r="C92" s="18"/>
      <c r="D92" s="60" t="s">
        <v>252</v>
      </c>
      <c r="E92" s="19"/>
      <c r="F92" s="33" t="s">
        <v>237</v>
      </c>
      <c r="G92" s="33" t="s">
        <v>1</v>
      </c>
      <c r="H92" s="33" t="s">
        <v>0</v>
      </c>
      <c r="I92" s="26"/>
      <c r="J92" s="21"/>
      <c r="K92" s="37">
        <v>183.5</v>
      </c>
      <c r="L92" s="18"/>
      <c r="M92" s="18"/>
      <c r="N92" s="22"/>
      <c r="O92" s="18"/>
      <c r="P92" s="18"/>
      <c r="Q92" s="22"/>
      <c r="R92" s="22"/>
      <c r="S92" s="22"/>
      <c r="T92" s="70">
        <f>$T$91</f>
        <v>41887</v>
      </c>
      <c r="U92" s="43" t="s">
        <v>262</v>
      </c>
    </row>
    <row r="93" spans="1:21" hidden="1">
      <c r="A93" s="84" t="s">
        <v>236</v>
      </c>
      <c r="B93" s="18"/>
      <c r="C93" s="18"/>
      <c r="D93" s="60" t="s">
        <v>249</v>
      </c>
      <c r="E93" s="19"/>
      <c r="F93" s="33" t="s">
        <v>238</v>
      </c>
      <c r="G93" s="33" t="s">
        <v>1</v>
      </c>
      <c r="H93" s="33" t="s">
        <v>0</v>
      </c>
      <c r="I93" s="26"/>
      <c r="J93" s="21"/>
      <c r="K93" s="37">
        <v>207.9</v>
      </c>
      <c r="L93" s="18"/>
      <c r="M93" s="18"/>
      <c r="N93" s="22"/>
      <c r="O93" s="18"/>
      <c r="P93" s="18"/>
      <c r="Q93" s="22"/>
      <c r="R93" s="22"/>
      <c r="S93" s="22"/>
      <c r="T93" s="70">
        <f>$T$91</f>
        <v>41887</v>
      </c>
      <c r="U93" s="43" t="s">
        <v>216</v>
      </c>
    </row>
    <row r="94" spans="1:21" hidden="1">
      <c r="A94" s="84" t="s">
        <v>236</v>
      </c>
      <c r="B94" s="18"/>
      <c r="C94" s="18"/>
      <c r="D94" s="60" t="s">
        <v>255</v>
      </c>
      <c r="E94" s="19"/>
      <c r="F94" s="33" t="s">
        <v>254</v>
      </c>
      <c r="G94" s="33" t="s">
        <v>1</v>
      </c>
      <c r="H94" s="33" t="s">
        <v>0</v>
      </c>
      <c r="I94" s="26"/>
      <c r="J94" s="21"/>
      <c r="K94" s="37">
        <v>1128.5999999999999</v>
      </c>
      <c r="L94" s="18"/>
      <c r="M94" s="18"/>
      <c r="N94" s="22"/>
      <c r="O94" s="18"/>
      <c r="P94" s="18"/>
      <c r="Q94" s="22"/>
      <c r="R94" s="22"/>
      <c r="S94" s="22"/>
      <c r="T94" s="70">
        <f>$T$91</f>
        <v>41887</v>
      </c>
      <c r="U94" s="43" t="s">
        <v>260</v>
      </c>
    </row>
    <row r="95" spans="1:21" hidden="1">
      <c r="A95" s="84" t="s">
        <v>236</v>
      </c>
      <c r="B95" s="18"/>
      <c r="C95" s="18"/>
      <c r="D95" s="60" t="s">
        <v>240</v>
      </c>
      <c r="E95" s="19"/>
      <c r="F95" s="33" t="s">
        <v>11</v>
      </c>
      <c r="G95" s="33" t="s">
        <v>1</v>
      </c>
      <c r="H95" s="33" t="s">
        <v>0</v>
      </c>
      <c r="I95" s="26"/>
      <c r="J95" s="21"/>
      <c r="K95" s="37">
        <v>655</v>
      </c>
      <c r="L95" s="18"/>
      <c r="M95" s="18"/>
      <c r="N95" s="22"/>
      <c r="O95" s="18"/>
      <c r="P95" s="18"/>
      <c r="Q95" s="22"/>
      <c r="R95" s="22"/>
      <c r="S95" s="22"/>
      <c r="T95" s="70">
        <f>$T$91</f>
        <v>41887</v>
      </c>
      <c r="U95" s="43" t="s">
        <v>261</v>
      </c>
    </row>
    <row r="96" spans="1:21" hidden="1">
      <c r="A96" s="84" t="s">
        <v>236</v>
      </c>
      <c r="B96" s="18"/>
      <c r="C96" s="18"/>
      <c r="D96" s="60" t="s">
        <v>253</v>
      </c>
      <c r="E96" s="19"/>
      <c r="F96" s="33" t="s">
        <v>256</v>
      </c>
      <c r="G96" s="33" t="s">
        <v>1</v>
      </c>
      <c r="H96" s="33" t="s">
        <v>0</v>
      </c>
      <c r="I96" s="26"/>
      <c r="J96" s="21"/>
      <c r="K96" s="37">
        <v>396.6</v>
      </c>
      <c r="L96" s="18"/>
      <c r="M96" s="18"/>
      <c r="N96" s="22"/>
      <c r="O96" s="18"/>
      <c r="P96" s="18"/>
      <c r="Q96" s="22"/>
      <c r="R96" s="22"/>
      <c r="S96" s="22"/>
      <c r="T96" s="70">
        <f>$T$91</f>
        <v>41887</v>
      </c>
      <c r="U96" s="43" t="s">
        <v>259</v>
      </c>
    </row>
    <row r="97" spans="1:21" hidden="1">
      <c r="A97" s="81" t="s">
        <v>236</v>
      </c>
      <c r="B97" s="57" t="s">
        <v>129</v>
      </c>
      <c r="C97" s="54" t="str">
        <f>IF(NOT(ISBLANK(B97)), HYPERLINK("mailto:"&amp;INDEX(ToMail, MATCH('Yüklerin listesi'!$B97, OwnerShortName,0))&amp;"?cc="&amp;INDEX(CcMail, MATCH($B97, OwnerShortName,0))&amp;"&amp;subject="&amp;$A97&amp;"&amp;body="&amp;INDEX(MailText, MATCH($B97, OwnerShortName,0)),"Ask"), "")</f>
        <v>Ask</v>
      </c>
      <c r="D97" s="80" t="s">
        <v>311</v>
      </c>
      <c r="E97" s="19"/>
      <c r="F97" s="18"/>
      <c r="G97" s="18"/>
      <c r="H97" s="25" t="s">
        <v>54</v>
      </c>
      <c r="I97" s="30"/>
      <c r="J97" s="27" t="s">
        <v>5</v>
      </c>
      <c r="K97" s="31">
        <f>SUM(K91:K96)</f>
        <v>3834.15</v>
      </c>
      <c r="L97" s="18"/>
      <c r="M97" s="18"/>
      <c r="N97" s="22"/>
      <c r="O97" s="18"/>
      <c r="P97" s="18"/>
      <c r="Q97" s="22"/>
      <c r="R97" s="22"/>
      <c r="S97" s="22" t="s">
        <v>212</v>
      </c>
      <c r="T97" s="67"/>
    </row>
    <row r="98" spans="1:21" hidden="1"/>
    <row r="99" spans="1:21" hidden="1">
      <c r="A99" s="84" t="s">
        <v>242</v>
      </c>
      <c r="B99" s="18"/>
      <c r="C99" s="18"/>
      <c r="D99" s="60" t="s">
        <v>243</v>
      </c>
      <c r="E99" s="19"/>
      <c r="F99" s="33" t="s">
        <v>245</v>
      </c>
      <c r="G99" s="18" t="s">
        <v>1</v>
      </c>
      <c r="H99" s="18" t="s">
        <v>258</v>
      </c>
      <c r="I99" s="26"/>
      <c r="J99" s="21"/>
      <c r="K99" s="37">
        <v>556.67999999999995</v>
      </c>
      <c r="L99" s="18"/>
      <c r="M99" s="18"/>
      <c r="N99" s="22"/>
      <c r="O99" s="18"/>
      <c r="P99" s="18"/>
      <c r="Q99" s="22"/>
      <c r="R99" s="22"/>
      <c r="S99" s="22"/>
      <c r="T99" s="70">
        <v>41866</v>
      </c>
      <c r="U99" s="43" t="s">
        <v>246</v>
      </c>
    </row>
    <row r="100" spans="1:21" hidden="1">
      <c r="A100" s="84" t="s">
        <v>242</v>
      </c>
      <c r="B100" s="18"/>
      <c r="C100" s="18"/>
      <c r="D100" s="60" t="s">
        <v>244</v>
      </c>
      <c r="E100" s="19"/>
      <c r="F100" s="33" t="s">
        <v>245</v>
      </c>
      <c r="G100" s="18" t="s">
        <v>1</v>
      </c>
      <c r="H100" s="18" t="s">
        <v>258</v>
      </c>
      <c r="I100" s="26"/>
      <c r="J100" s="21"/>
      <c r="K100" s="18">
        <f>234.06*2</f>
        <v>468.12</v>
      </c>
      <c r="L100" s="18"/>
      <c r="M100" s="18"/>
      <c r="N100" s="22"/>
      <c r="O100" s="18"/>
      <c r="P100" s="18"/>
      <c r="Q100" s="22"/>
      <c r="R100" s="22"/>
      <c r="S100" s="22"/>
      <c r="T100" s="67">
        <f>$T$99</f>
        <v>41866</v>
      </c>
      <c r="U100" s="43" t="s">
        <v>246</v>
      </c>
    </row>
    <row r="101" spans="1:21" ht="56" hidden="1">
      <c r="A101" s="81" t="s">
        <v>242</v>
      </c>
      <c r="B101" s="57" t="s">
        <v>129</v>
      </c>
      <c r="C101" s="54" t="str">
        <f>IF(NOT(ISBLANK(B101)), HYPERLINK("mailto:"&amp;INDEX(ToMail, MATCH('Yüklerin listesi'!$B101, OwnerShortName,0))&amp;"?cc="&amp;INDEX(CcMail, MATCH($B101, OwnerShortName,0))&amp;"&amp;subject="&amp;$A101&amp;"&amp;body="&amp;INDEX(MailText, MATCH($B101, OwnerShortName,0)),"Ask"), "")</f>
        <v>Ask</v>
      </c>
      <c r="D101" s="80" t="s">
        <v>265</v>
      </c>
      <c r="E101" s="19"/>
      <c r="F101" s="18"/>
      <c r="G101" s="18"/>
      <c r="H101" s="25" t="s">
        <v>54</v>
      </c>
      <c r="I101" s="30"/>
      <c r="J101" s="27" t="s">
        <v>5</v>
      </c>
      <c r="K101" s="31">
        <f>SUM(K99:K100)</f>
        <v>1024.8</v>
      </c>
      <c r="L101" s="18"/>
      <c r="M101" s="18"/>
      <c r="N101" s="22"/>
      <c r="O101" s="18"/>
      <c r="P101" s="18"/>
      <c r="Q101" s="22"/>
      <c r="R101" s="22"/>
      <c r="S101" s="22"/>
      <c r="T101" s="67"/>
    </row>
    <row r="102" spans="1:21" hidden="1">
      <c r="K102" s="90"/>
    </row>
    <row r="103" spans="1:21" hidden="1">
      <c r="A103" s="18" t="s">
        <v>266</v>
      </c>
      <c r="B103" s="18"/>
      <c r="C103" s="18"/>
      <c r="D103" s="18" t="s">
        <v>272</v>
      </c>
      <c r="E103" s="19"/>
      <c r="F103" s="18" t="s">
        <v>268</v>
      </c>
      <c r="G103" s="18" t="s">
        <v>1</v>
      </c>
      <c r="H103" s="18" t="s">
        <v>312</v>
      </c>
      <c r="I103" s="26"/>
      <c r="J103" s="21"/>
      <c r="K103" s="23">
        <v>216.6</v>
      </c>
      <c r="L103" s="23"/>
      <c r="M103" s="18"/>
      <c r="N103" s="22"/>
      <c r="O103" s="18"/>
      <c r="P103" s="18"/>
      <c r="Q103" s="22"/>
      <c r="R103" s="22"/>
      <c r="S103" s="22"/>
      <c r="T103" s="67">
        <v>41900</v>
      </c>
      <c r="U103" s="43" t="s">
        <v>277</v>
      </c>
    </row>
    <row r="104" spans="1:21" hidden="1">
      <c r="A104" s="18" t="s">
        <v>266</v>
      </c>
      <c r="B104" s="18"/>
      <c r="C104" s="18"/>
      <c r="D104" s="18" t="s">
        <v>273</v>
      </c>
      <c r="E104" s="19"/>
      <c r="F104" s="18" t="s">
        <v>269</v>
      </c>
      <c r="G104" s="18" t="s">
        <v>1</v>
      </c>
      <c r="H104" s="18" t="s">
        <v>0</v>
      </c>
      <c r="I104" s="26"/>
      <c r="J104" s="21"/>
      <c r="K104" s="23">
        <v>56</v>
      </c>
      <c r="L104" s="23"/>
      <c r="M104" s="18"/>
      <c r="N104" s="22"/>
      <c r="O104" s="18"/>
      <c r="P104" s="18"/>
      <c r="Q104" s="22"/>
      <c r="R104" s="22"/>
      <c r="S104" s="22"/>
      <c r="T104" s="67">
        <v>41925</v>
      </c>
      <c r="U104" s="43" t="s">
        <v>217</v>
      </c>
    </row>
    <row r="105" spans="1:21" hidden="1">
      <c r="A105" s="18" t="s">
        <v>266</v>
      </c>
      <c r="B105" s="18"/>
      <c r="C105" s="18"/>
      <c r="D105" s="18" t="s">
        <v>274</v>
      </c>
      <c r="E105" s="19"/>
      <c r="F105" s="18" t="s">
        <v>270</v>
      </c>
      <c r="G105" s="18" t="s">
        <v>1</v>
      </c>
      <c r="H105" s="18" t="s">
        <v>0</v>
      </c>
      <c r="I105" s="26"/>
      <c r="J105" s="21"/>
      <c r="K105" s="23">
        <v>56.126800000000003</v>
      </c>
      <c r="L105" s="23"/>
      <c r="M105" s="18"/>
      <c r="N105" s="22"/>
      <c r="O105" s="18"/>
      <c r="P105" s="18"/>
      <c r="Q105" s="22"/>
      <c r="R105" s="22"/>
      <c r="S105" s="22"/>
      <c r="T105" s="67">
        <f>$T$104</f>
        <v>41925</v>
      </c>
      <c r="U105" s="43" t="s">
        <v>314</v>
      </c>
    </row>
    <row r="106" spans="1:21" hidden="1">
      <c r="A106" s="18" t="s">
        <v>266</v>
      </c>
      <c r="B106" s="18"/>
      <c r="C106" s="18"/>
      <c r="D106" s="18" t="s">
        <v>275</v>
      </c>
      <c r="E106" s="19"/>
      <c r="F106" s="18" t="s">
        <v>271</v>
      </c>
      <c r="G106" s="18" t="s">
        <v>1</v>
      </c>
      <c r="H106" s="18" t="s">
        <v>313</v>
      </c>
      <c r="I106" s="26"/>
      <c r="J106" s="21"/>
      <c r="K106" s="23">
        <v>332.31959999999998</v>
      </c>
      <c r="L106" s="18"/>
      <c r="M106" s="18"/>
      <c r="N106" s="22"/>
      <c r="O106" s="18"/>
      <c r="P106" s="18"/>
      <c r="Q106" s="22"/>
      <c r="R106" s="22"/>
      <c r="S106" s="22"/>
      <c r="T106" s="67">
        <f>$T$104</f>
        <v>41925</v>
      </c>
      <c r="U106" s="43" t="s">
        <v>314</v>
      </c>
    </row>
    <row r="107" spans="1:21" hidden="1">
      <c r="A107" s="18" t="s">
        <v>266</v>
      </c>
      <c r="B107" s="18"/>
      <c r="C107" s="18"/>
      <c r="D107" s="18" t="s">
        <v>276</v>
      </c>
      <c r="E107" s="19"/>
      <c r="F107" s="18" t="s">
        <v>159</v>
      </c>
      <c r="G107" s="18" t="s">
        <v>58</v>
      </c>
      <c r="H107" s="18" t="s">
        <v>0</v>
      </c>
      <c r="I107" s="26"/>
      <c r="J107" s="21"/>
      <c r="K107" s="23">
        <v>2200.65</v>
      </c>
      <c r="L107" s="18"/>
      <c r="M107" s="18"/>
      <c r="N107" s="22"/>
      <c r="O107" s="18"/>
      <c r="P107" s="18"/>
      <c r="Q107" s="22"/>
      <c r="R107" s="22"/>
      <c r="S107" s="22"/>
      <c r="T107" s="67">
        <f>$T$104</f>
        <v>41925</v>
      </c>
      <c r="U107" s="43" t="s">
        <v>217</v>
      </c>
    </row>
    <row r="108" spans="1:21" ht="28" hidden="1">
      <c r="A108" s="82" t="s">
        <v>266</v>
      </c>
      <c r="B108" s="57" t="s">
        <v>129</v>
      </c>
      <c r="C108" s="54" t="str">
        <f>IF(NOT(ISBLANK(B108)), HYPERLINK("mailto:"&amp;INDEX(ToMail, MATCH('Yüklerin listesi'!$B108, OwnerShortName,0))&amp;"?cc="&amp;INDEX(CcMail, MATCH($B108, OwnerShortName,0))&amp;"&amp;subject="&amp;$A108&amp;"&amp;body="&amp;INDEX(MailText, MATCH($B108, OwnerShortName,0)),"Ask"), "")</f>
        <v>Ask</v>
      </c>
      <c r="D108" s="80" t="s">
        <v>330</v>
      </c>
      <c r="E108" s="19"/>
      <c r="F108" s="18"/>
      <c r="G108" s="18"/>
      <c r="H108" s="25" t="s">
        <v>54</v>
      </c>
      <c r="I108" s="30"/>
      <c r="J108" s="27" t="s">
        <v>5</v>
      </c>
      <c r="K108" s="31">
        <f>SUM(K103:K107)</f>
        <v>2861.6963999999998</v>
      </c>
      <c r="L108" s="18"/>
      <c r="M108" s="18"/>
      <c r="N108" s="22"/>
      <c r="O108" s="18"/>
      <c r="P108" s="18"/>
      <c r="Q108" s="22"/>
      <c r="R108" s="22"/>
      <c r="S108" s="22" t="s">
        <v>326</v>
      </c>
      <c r="T108" s="67"/>
    </row>
    <row r="109" spans="1:21" hidden="1"/>
    <row r="110" spans="1:21" hidden="1">
      <c r="A110" s="18" t="s">
        <v>267</v>
      </c>
      <c r="B110" s="18"/>
      <c r="C110" s="18"/>
      <c r="D110" s="18" t="s">
        <v>281</v>
      </c>
      <c r="E110" s="19"/>
      <c r="F110" s="18" t="s">
        <v>11</v>
      </c>
      <c r="G110" s="18" t="s">
        <v>1</v>
      </c>
      <c r="H110" s="18" t="s">
        <v>0</v>
      </c>
      <c r="I110" s="26"/>
      <c r="J110" s="21"/>
      <c r="K110" s="18">
        <v>501.5</v>
      </c>
      <c r="L110" s="18"/>
      <c r="M110" s="18"/>
      <c r="N110" s="22"/>
      <c r="O110" s="18"/>
      <c r="P110" s="18"/>
      <c r="Q110" s="22"/>
      <c r="R110" s="22"/>
      <c r="S110" s="22"/>
      <c r="T110" s="67">
        <v>41971</v>
      </c>
      <c r="U110" s="43" t="s">
        <v>285</v>
      </c>
    </row>
    <row r="111" spans="1:21" hidden="1">
      <c r="A111" s="18" t="s">
        <v>267</v>
      </c>
      <c r="B111" s="18"/>
      <c r="C111" s="18"/>
      <c r="D111" s="18" t="s">
        <v>282</v>
      </c>
      <c r="E111" s="19"/>
      <c r="F111" s="18" t="s">
        <v>279</v>
      </c>
      <c r="G111" s="18" t="s">
        <v>1</v>
      </c>
      <c r="H111" s="18" t="s">
        <v>0</v>
      </c>
      <c r="I111" s="26"/>
      <c r="J111" s="21"/>
      <c r="K111" s="18">
        <v>245.6</v>
      </c>
      <c r="L111" s="18"/>
      <c r="M111" s="18"/>
      <c r="N111" s="22"/>
      <c r="O111" s="18"/>
      <c r="P111" s="18"/>
      <c r="Q111" s="22"/>
      <c r="R111" s="22"/>
      <c r="S111" s="22"/>
      <c r="T111" s="67">
        <f>$T$110</f>
        <v>41971</v>
      </c>
      <c r="U111" s="43" t="s">
        <v>217</v>
      </c>
    </row>
    <row r="112" spans="1:21" hidden="1">
      <c r="A112" s="18" t="s">
        <v>267</v>
      </c>
      <c r="B112" s="18"/>
      <c r="C112" s="18"/>
      <c r="D112" s="18" t="s">
        <v>283</v>
      </c>
      <c r="E112" s="19"/>
      <c r="F112" s="18" t="s">
        <v>280</v>
      </c>
      <c r="G112" s="18" t="s">
        <v>278</v>
      </c>
      <c r="H112" s="18" t="s">
        <v>0</v>
      </c>
      <c r="I112" s="26"/>
      <c r="J112" s="21"/>
      <c r="K112" s="18">
        <v>756.1</v>
      </c>
      <c r="L112" s="18"/>
      <c r="M112" s="18"/>
      <c r="N112" s="22"/>
      <c r="O112" s="18"/>
      <c r="P112" s="18"/>
      <c r="Q112" s="22"/>
      <c r="R112" s="22" t="s">
        <v>63</v>
      </c>
      <c r="S112" s="22"/>
      <c r="T112" s="67">
        <f>$T$110</f>
        <v>41971</v>
      </c>
      <c r="U112" s="43" t="s">
        <v>286</v>
      </c>
    </row>
    <row r="113" spans="1:21" hidden="1">
      <c r="A113" s="18" t="s">
        <v>267</v>
      </c>
      <c r="B113" s="18"/>
      <c r="C113" s="18"/>
      <c r="D113" s="18" t="s">
        <v>284</v>
      </c>
      <c r="E113" s="19"/>
      <c r="F113" s="18" t="s">
        <v>280</v>
      </c>
      <c r="G113" s="18" t="s">
        <v>278</v>
      </c>
      <c r="H113" s="18" t="s">
        <v>0</v>
      </c>
      <c r="I113" s="26"/>
      <c r="J113" s="21"/>
      <c r="K113" s="18">
        <v>325.55</v>
      </c>
      <c r="L113" s="18"/>
      <c r="M113" s="18"/>
      <c r="N113" s="22"/>
      <c r="O113" s="18"/>
      <c r="P113" s="18"/>
      <c r="Q113" s="22"/>
      <c r="R113" s="22"/>
      <c r="S113" s="22"/>
      <c r="T113" s="67">
        <f>$T$110</f>
        <v>41971</v>
      </c>
      <c r="U113" s="43" t="s">
        <v>286</v>
      </c>
    </row>
    <row r="114" spans="1:21" ht="28" hidden="1">
      <c r="A114" s="81" t="s">
        <v>267</v>
      </c>
      <c r="B114" s="57" t="s">
        <v>129</v>
      </c>
      <c r="C114" s="54" t="str">
        <f>IF(NOT(ISBLANK(B114)), HYPERLINK("mailto:"&amp;INDEX(ToMail, MATCH('Yüklerin listesi'!$B114, OwnerShortName,0))&amp;"?cc="&amp;INDEX(CcMail, MATCH($B114, OwnerShortName,0))&amp;"&amp;subject="&amp;$A114&amp;"&amp;body="&amp;INDEX(MailText, MATCH($B114, OwnerShortName,0)),"Ask"), "")</f>
        <v>Ask</v>
      </c>
      <c r="D114" s="80" t="s">
        <v>440</v>
      </c>
      <c r="E114" s="19"/>
      <c r="F114" s="18"/>
      <c r="G114" s="18"/>
      <c r="H114" s="25" t="s">
        <v>54</v>
      </c>
      <c r="I114" s="30"/>
      <c r="J114" s="27" t="s">
        <v>5</v>
      </c>
      <c r="K114" s="31">
        <f>SUM(K110:K113)</f>
        <v>1828.75</v>
      </c>
      <c r="L114" s="18"/>
      <c r="M114" s="18"/>
      <c r="N114" s="22"/>
      <c r="O114" s="18"/>
      <c r="P114" s="18"/>
      <c r="Q114" s="22"/>
      <c r="R114" s="22"/>
      <c r="S114" s="22" t="s">
        <v>212</v>
      </c>
      <c r="T114" s="67"/>
    </row>
    <row r="115" spans="1:21" hidden="1"/>
    <row r="116" spans="1:21" hidden="1">
      <c r="A116" s="18" t="s">
        <v>287</v>
      </c>
      <c r="B116" s="18"/>
      <c r="C116" s="18"/>
      <c r="D116" s="18" t="s">
        <v>299</v>
      </c>
      <c r="E116" s="19"/>
      <c r="F116" s="18" t="s">
        <v>298</v>
      </c>
      <c r="G116" s="18" t="s">
        <v>1</v>
      </c>
      <c r="H116" s="18" t="s">
        <v>329</v>
      </c>
      <c r="I116" s="26"/>
      <c r="J116" s="21"/>
      <c r="K116" s="18">
        <v>44</v>
      </c>
      <c r="L116" s="18"/>
      <c r="M116" s="22" t="s">
        <v>36</v>
      </c>
      <c r="N116" s="22" t="s">
        <v>63</v>
      </c>
      <c r="O116" s="22" t="s">
        <v>63</v>
      </c>
      <c r="P116" s="22" t="s">
        <v>63</v>
      </c>
      <c r="Q116" s="22" t="s">
        <v>9</v>
      </c>
      <c r="R116" s="22" t="s">
        <v>36</v>
      </c>
      <c r="S116" s="22"/>
      <c r="T116" s="67">
        <v>41929</v>
      </c>
      <c r="U116" s="43" t="s">
        <v>310</v>
      </c>
    </row>
    <row r="117" spans="1:21" hidden="1">
      <c r="A117" s="18" t="s">
        <v>287</v>
      </c>
      <c r="B117" s="18"/>
      <c r="C117" s="18"/>
      <c r="D117" s="18" t="s">
        <v>300</v>
      </c>
      <c r="E117" s="19"/>
      <c r="F117" s="18" t="s">
        <v>280</v>
      </c>
      <c r="G117" s="18" t="s">
        <v>1</v>
      </c>
      <c r="H117" s="18" t="s">
        <v>0</v>
      </c>
      <c r="I117" s="26"/>
      <c r="J117" s="21"/>
      <c r="K117" s="18">
        <v>1235.3</v>
      </c>
      <c r="L117" s="18"/>
      <c r="M117" s="18"/>
      <c r="N117" s="22"/>
      <c r="O117" s="18"/>
      <c r="P117" s="18"/>
      <c r="Q117" s="22"/>
      <c r="R117" s="22" t="s">
        <v>63</v>
      </c>
      <c r="S117" s="22"/>
      <c r="T117" s="67">
        <v>41943</v>
      </c>
      <c r="U117" s="43" t="s">
        <v>286</v>
      </c>
    </row>
    <row r="118" spans="1:21" hidden="1">
      <c r="A118" s="18" t="s">
        <v>287</v>
      </c>
      <c r="B118" s="18"/>
      <c r="C118" s="18"/>
      <c r="D118" s="18" t="s">
        <v>301</v>
      </c>
      <c r="E118" s="19"/>
      <c r="F118" s="18" t="s">
        <v>11</v>
      </c>
      <c r="G118" s="18" t="s">
        <v>1</v>
      </c>
      <c r="H118" s="18" t="s">
        <v>0</v>
      </c>
      <c r="I118" s="26"/>
      <c r="J118" s="21"/>
      <c r="K118" s="18">
        <v>1344.1</v>
      </c>
      <c r="L118" s="18"/>
      <c r="M118" s="18"/>
      <c r="N118" s="22"/>
      <c r="O118" s="18"/>
      <c r="P118" s="18"/>
      <c r="Q118" s="22"/>
      <c r="R118" s="22"/>
      <c r="S118" s="22"/>
      <c r="T118" s="67">
        <f>$T$117</f>
        <v>41943</v>
      </c>
      <c r="U118" s="43" t="s">
        <v>285</v>
      </c>
    </row>
    <row r="119" spans="1:21" hidden="1">
      <c r="A119" s="18" t="s">
        <v>287</v>
      </c>
      <c r="B119" s="18"/>
      <c r="C119" s="18"/>
      <c r="D119" s="18" t="s">
        <v>304</v>
      </c>
      <c r="E119" s="19"/>
      <c r="F119" s="18" t="s">
        <v>302</v>
      </c>
      <c r="G119" s="18" t="s">
        <v>1</v>
      </c>
      <c r="H119" s="18" t="s">
        <v>0</v>
      </c>
      <c r="I119" s="26"/>
      <c r="J119" s="21"/>
      <c r="K119" s="18">
        <v>129.46</v>
      </c>
      <c r="L119" s="18"/>
      <c r="M119" s="18"/>
      <c r="N119" s="22"/>
      <c r="O119" s="18"/>
      <c r="P119" s="18"/>
      <c r="Q119" s="22"/>
      <c r="R119" s="22"/>
      <c r="S119" s="22"/>
      <c r="T119" s="67">
        <f>$T$117</f>
        <v>41943</v>
      </c>
      <c r="U119" s="43" t="s">
        <v>307</v>
      </c>
    </row>
    <row r="120" spans="1:21" hidden="1">
      <c r="A120" s="18" t="s">
        <v>287</v>
      </c>
      <c r="B120" s="18"/>
      <c r="C120" s="18"/>
      <c r="D120" s="18" t="s">
        <v>305</v>
      </c>
      <c r="E120" s="19"/>
      <c r="F120" s="18" t="s">
        <v>270</v>
      </c>
      <c r="G120" s="18" t="s">
        <v>1</v>
      </c>
      <c r="H120" s="18" t="s">
        <v>313</v>
      </c>
      <c r="I120" s="26"/>
      <c r="J120" s="21"/>
      <c r="K120" s="18">
        <v>168.69489999999999</v>
      </c>
      <c r="L120" s="18"/>
      <c r="M120" s="18"/>
      <c r="N120" s="22"/>
      <c r="O120" s="18"/>
      <c r="P120" s="18"/>
      <c r="Q120" s="22"/>
      <c r="R120" s="22"/>
      <c r="S120" s="22"/>
      <c r="T120" s="67">
        <f>$T$117</f>
        <v>41943</v>
      </c>
      <c r="U120" s="43" t="s">
        <v>308</v>
      </c>
    </row>
    <row r="121" spans="1:21" hidden="1">
      <c r="A121" s="18" t="s">
        <v>287</v>
      </c>
      <c r="B121" s="18"/>
      <c r="C121" s="18"/>
      <c r="D121" s="18" t="s">
        <v>306</v>
      </c>
      <c r="E121" s="19"/>
      <c r="F121" s="18" t="s">
        <v>303</v>
      </c>
      <c r="G121" s="18" t="s">
        <v>1</v>
      </c>
      <c r="H121" s="18" t="s">
        <v>313</v>
      </c>
      <c r="I121" s="26"/>
      <c r="J121" s="21"/>
      <c r="K121" s="18">
        <v>28.640999999999998</v>
      </c>
      <c r="L121" s="18"/>
      <c r="M121" s="18"/>
      <c r="N121" s="22"/>
      <c r="O121" s="18"/>
      <c r="P121" s="18"/>
      <c r="Q121" s="22"/>
      <c r="R121" s="22"/>
      <c r="S121" s="22"/>
      <c r="T121" s="67">
        <f>$T$117</f>
        <v>41943</v>
      </c>
      <c r="U121" s="43" t="s">
        <v>308</v>
      </c>
    </row>
    <row r="122" spans="1:21" ht="28" hidden="1">
      <c r="A122" s="82" t="s">
        <v>287</v>
      </c>
      <c r="B122" s="57" t="s">
        <v>148</v>
      </c>
      <c r="C122" s="54" t="str">
        <f>IF(NOT(ISBLANK(B122)), HYPERLINK("mailto:"&amp;INDEX(ToMail, MATCH('Yüklerin listesi'!$B122, OwnerShortName,0))&amp;"?cc="&amp;INDEX(CcMail, MATCH($B122, OwnerShortName,0))&amp;"&amp;subject="&amp;$A122&amp;"&amp;body="&amp;INDEX(MailText, MATCH($B122, OwnerShortName,0)),"Ask"), "")</f>
        <v>Ask</v>
      </c>
      <c r="D122" s="80" t="s">
        <v>396</v>
      </c>
      <c r="E122" s="18"/>
      <c r="F122" s="18"/>
      <c r="G122" s="18"/>
      <c r="H122" s="25" t="s">
        <v>54</v>
      </c>
      <c r="I122" s="26"/>
      <c r="J122" s="27" t="s">
        <v>5</v>
      </c>
      <c r="K122" s="31">
        <f>SUM(K116:K121)</f>
        <v>2950.1958999999997</v>
      </c>
      <c r="L122" s="18"/>
      <c r="M122" s="18"/>
      <c r="N122" s="22"/>
      <c r="O122" s="18"/>
      <c r="P122" s="18"/>
      <c r="Q122" s="22"/>
      <c r="R122" s="22"/>
      <c r="S122" s="22" t="s">
        <v>212</v>
      </c>
      <c r="T122" s="67"/>
    </row>
    <row r="123" spans="1:21" hidden="1">
      <c r="E123"/>
    </row>
    <row r="124" spans="1:21" hidden="1">
      <c r="A124" s="18" t="s">
        <v>288</v>
      </c>
      <c r="B124" s="18"/>
      <c r="C124" s="18"/>
      <c r="D124" s="18" t="s">
        <v>289</v>
      </c>
      <c r="E124" s="19"/>
      <c r="F124" s="18" t="s">
        <v>294</v>
      </c>
      <c r="G124" s="18" t="s">
        <v>58</v>
      </c>
      <c r="H124" s="18" t="s">
        <v>0</v>
      </c>
      <c r="I124" s="26"/>
      <c r="J124" s="21"/>
      <c r="K124" s="18">
        <v>260.10000000000002</v>
      </c>
      <c r="L124" s="18"/>
      <c r="M124" s="18"/>
      <c r="N124" s="22"/>
      <c r="O124" s="18"/>
      <c r="P124" s="18"/>
      <c r="Q124" s="22"/>
      <c r="R124" s="22"/>
      <c r="S124" s="22"/>
      <c r="T124" s="67">
        <v>41929</v>
      </c>
      <c r="U124" s="43" t="s">
        <v>309</v>
      </c>
    </row>
    <row r="125" spans="1:21" hidden="1">
      <c r="A125" s="18" t="s">
        <v>288</v>
      </c>
      <c r="B125" s="18"/>
      <c r="C125" s="18"/>
      <c r="D125" s="18" t="s">
        <v>291</v>
      </c>
      <c r="E125" s="19"/>
      <c r="F125" s="18" t="s">
        <v>293</v>
      </c>
      <c r="G125" s="18" t="s">
        <v>58</v>
      </c>
      <c r="H125" s="18" t="s">
        <v>0</v>
      </c>
      <c r="I125" s="26"/>
      <c r="J125" s="21"/>
      <c r="K125" s="18">
        <f>831.8+817.5+433.8</f>
        <v>2083.1</v>
      </c>
      <c r="L125" s="18"/>
      <c r="M125" s="18"/>
      <c r="N125" s="22"/>
      <c r="O125" s="18"/>
      <c r="P125" s="18"/>
      <c r="Q125" s="22"/>
      <c r="R125" s="22"/>
      <c r="S125" s="22"/>
      <c r="T125" s="67">
        <f>$T$124</f>
        <v>41929</v>
      </c>
      <c r="U125" s="43" t="s">
        <v>296</v>
      </c>
    </row>
    <row r="126" spans="1:21" hidden="1">
      <c r="A126" s="18" t="s">
        <v>288</v>
      </c>
      <c r="B126" s="18"/>
      <c r="C126" s="18"/>
      <c r="D126" s="18" t="s">
        <v>290</v>
      </c>
      <c r="E126" s="19"/>
      <c r="F126" s="18" t="s">
        <v>292</v>
      </c>
      <c r="G126" s="18" t="s">
        <v>1</v>
      </c>
      <c r="H126" s="18" t="s">
        <v>0</v>
      </c>
      <c r="I126" s="26"/>
      <c r="J126" s="21"/>
      <c r="K126" s="18">
        <v>596.28099999999995</v>
      </c>
      <c r="L126" s="18"/>
      <c r="M126" s="18"/>
      <c r="N126" s="22"/>
      <c r="O126" s="18"/>
      <c r="P126" s="18"/>
      <c r="Q126" s="22"/>
      <c r="R126" s="22"/>
      <c r="S126" s="22"/>
      <c r="T126" s="67">
        <f>$T$124</f>
        <v>41929</v>
      </c>
      <c r="U126" s="43" t="s">
        <v>295</v>
      </c>
    </row>
    <row r="127" spans="1:21" ht="28" hidden="1">
      <c r="A127" s="25" t="s">
        <v>288</v>
      </c>
      <c r="B127" s="57" t="s">
        <v>148</v>
      </c>
      <c r="C127" s="54" t="str">
        <f>IF(NOT(ISBLANK(B127)), HYPERLINK("mailto:"&amp;INDEX(ToMail, MATCH('Yüklerin listesi'!$B127, OwnerShortName,0))&amp;"?cc="&amp;INDEX(CcMail, MATCH($B127, OwnerShortName,0))&amp;"&amp;subject="&amp;$A127&amp;"&amp;body="&amp;INDEX(MailText, MATCH($B127, OwnerShortName,0)),"Ask"), "")</f>
        <v>Ask</v>
      </c>
      <c r="D127" s="80" t="s">
        <v>362</v>
      </c>
      <c r="E127" s="19"/>
      <c r="F127" s="18"/>
      <c r="G127" s="18"/>
      <c r="H127" s="18"/>
      <c r="I127" s="26"/>
      <c r="J127" s="27" t="s">
        <v>5</v>
      </c>
      <c r="K127" s="31">
        <f>SUM(K124:K126)</f>
        <v>2939.4809999999998</v>
      </c>
      <c r="L127" s="18"/>
      <c r="M127" s="18"/>
      <c r="N127" s="22"/>
      <c r="O127" s="18"/>
      <c r="P127" s="18"/>
      <c r="Q127" s="22"/>
      <c r="R127" s="22"/>
      <c r="S127" s="22" t="s">
        <v>326</v>
      </c>
      <c r="T127" s="67"/>
    </row>
    <row r="128" spans="1:21" hidden="1">
      <c r="D128" s="8" t="s">
        <v>350</v>
      </c>
    </row>
    <row r="129" spans="1:21" hidden="1">
      <c r="A129" s="18" t="s">
        <v>242</v>
      </c>
      <c r="B129" s="18"/>
      <c r="C129" s="18"/>
      <c r="D129" s="18" t="s">
        <v>345</v>
      </c>
      <c r="E129" s="19"/>
      <c r="F129" s="18" t="s">
        <v>346</v>
      </c>
      <c r="G129" s="18" t="s">
        <v>1</v>
      </c>
      <c r="H129" s="18" t="s">
        <v>0</v>
      </c>
      <c r="I129" s="26"/>
      <c r="J129" s="21"/>
      <c r="K129" s="18">
        <v>976.20480999999995</v>
      </c>
      <c r="L129" s="18"/>
      <c r="M129" s="18"/>
      <c r="N129" s="22"/>
      <c r="O129" s="18"/>
      <c r="P129" s="18"/>
      <c r="Q129" s="22"/>
      <c r="R129" s="22" t="s">
        <v>63</v>
      </c>
      <c r="S129" s="22"/>
      <c r="T129" s="67">
        <v>41971</v>
      </c>
      <c r="U129" s="43" t="s">
        <v>399</v>
      </c>
    </row>
    <row r="130" spans="1:21" hidden="1">
      <c r="A130" s="18" t="s">
        <v>242</v>
      </c>
      <c r="B130" s="18"/>
      <c r="C130" s="18"/>
      <c r="D130" s="18" t="s">
        <v>324</v>
      </c>
      <c r="E130" s="19"/>
      <c r="F130" s="18" t="s">
        <v>319</v>
      </c>
      <c r="G130" s="18" t="s">
        <v>322</v>
      </c>
      <c r="H130" s="18" t="s">
        <v>0</v>
      </c>
      <c r="I130" s="26"/>
      <c r="J130" s="21"/>
      <c r="K130" s="18">
        <v>975</v>
      </c>
      <c r="L130" s="18"/>
      <c r="M130" s="18"/>
      <c r="N130" s="22"/>
      <c r="O130" s="18"/>
      <c r="P130" s="18"/>
      <c r="Q130" s="22"/>
      <c r="R130" s="22"/>
      <c r="S130" s="22"/>
      <c r="T130" s="67">
        <f>$T$129</f>
        <v>41971</v>
      </c>
      <c r="U130" s="43" t="s">
        <v>323</v>
      </c>
    </row>
    <row r="131" spans="1:21" hidden="1">
      <c r="A131" s="18" t="s">
        <v>242</v>
      </c>
      <c r="B131" s="18"/>
      <c r="C131" s="18"/>
      <c r="D131" s="18" t="s">
        <v>328</v>
      </c>
      <c r="E131" s="19"/>
      <c r="F131" s="18" t="s">
        <v>327</v>
      </c>
      <c r="G131" s="18" t="s">
        <v>1</v>
      </c>
      <c r="H131" s="18" t="s">
        <v>0</v>
      </c>
      <c r="I131" s="26"/>
      <c r="J131" s="21"/>
      <c r="K131" s="18">
        <v>527.9</v>
      </c>
      <c r="L131" s="18"/>
      <c r="M131" s="18"/>
      <c r="N131" s="22"/>
      <c r="O131" s="18"/>
      <c r="P131" s="18"/>
      <c r="Q131" s="22"/>
      <c r="R131" s="22"/>
      <c r="S131" s="22"/>
      <c r="T131" s="67">
        <f>$T$129</f>
        <v>41971</v>
      </c>
      <c r="U131" s="43" t="s">
        <v>422</v>
      </c>
    </row>
    <row r="132" spans="1:21" hidden="1">
      <c r="A132" s="25" t="s">
        <v>242</v>
      </c>
      <c r="B132" s="57" t="s">
        <v>129</v>
      </c>
      <c r="C132" s="54" t="str">
        <f>IF(NOT(ISBLANK(B132)), HYPERLINK("mailto:"&amp;INDEX(ToMail, MATCH('Yüklerin listesi'!$B132, OwnerShortName,0))&amp;"?cc="&amp;INDEX(CcMail, MATCH($B132, OwnerShortName,0))&amp;"&amp;subject="&amp;$A132&amp;"&amp;body="&amp;INDEX(MailText, MATCH($B132, OwnerShortName,0)),"Ask"), "")</f>
        <v>Ask</v>
      </c>
      <c r="D132" s="80" t="s">
        <v>441</v>
      </c>
      <c r="E132" s="19"/>
      <c r="F132" s="18"/>
      <c r="G132" s="18"/>
      <c r="H132" s="18"/>
      <c r="I132" s="26"/>
      <c r="J132" s="27" t="s">
        <v>5</v>
      </c>
      <c r="K132" s="31">
        <f>SUM(K129:K131)</f>
        <v>2479.1048099999998</v>
      </c>
      <c r="L132" s="18"/>
      <c r="M132" s="18"/>
      <c r="N132" s="22"/>
      <c r="O132" s="18"/>
      <c r="P132" s="18"/>
      <c r="Q132" s="22"/>
      <c r="R132" s="22"/>
      <c r="S132" s="22" t="s">
        <v>212</v>
      </c>
      <c r="T132" s="67"/>
    </row>
    <row r="133" spans="1:21" hidden="1"/>
    <row r="134" spans="1:21" hidden="1">
      <c r="A134" s="18" t="s">
        <v>297</v>
      </c>
      <c r="B134" s="18"/>
      <c r="C134" s="18"/>
      <c r="D134" s="18" t="s">
        <v>315</v>
      </c>
      <c r="E134" s="19"/>
      <c r="F134" s="18" t="s">
        <v>316</v>
      </c>
      <c r="G134" s="18" t="s">
        <v>1</v>
      </c>
      <c r="H134" s="18" t="s">
        <v>317</v>
      </c>
      <c r="I134" s="26"/>
      <c r="J134" s="21"/>
      <c r="K134" s="18">
        <v>397.28</v>
      </c>
      <c r="L134" s="18"/>
      <c r="M134" s="18"/>
      <c r="N134" s="22"/>
      <c r="O134" s="18"/>
      <c r="P134" s="18"/>
      <c r="Q134" s="22"/>
      <c r="R134" s="22"/>
      <c r="S134" s="22"/>
      <c r="T134" s="67">
        <v>41957</v>
      </c>
      <c r="U134" s="43" t="s">
        <v>323</v>
      </c>
    </row>
    <row r="135" spans="1:21" hidden="1">
      <c r="A135" s="18" t="s">
        <v>297</v>
      </c>
      <c r="B135" s="18"/>
      <c r="C135" s="18"/>
      <c r="D135" s="18" t="s">
        <v>318</v>
      </c>
      <c r="E135" s="19"/>
      <c r="F135" s="18" t="s">
        <v>319</v>
      </c>
      <c r="G135" s="18" t="s">
        <v>1</v>
      </c>
      <c r="H135" s="18" t="s">
        <v>0</v>
      </c>
      <c r="I135" s="26"/>
      <c r="J135" s="21"/>
      <c r="K135" s="18">
        <v>453.7</v>
      </c>
      <c r="L135" s="18"/>
      <c r="M135" s="18"/>
      <c r="N135" s="22"/>
      <c r="O135" s="18"/>
      <c r="P135" s="18"/>
      <c r="Q135" s="22"/>
      <c r="R135" s="22"/>
      <c r="S135" s="22"/>
      <c r="T135" s="67">
        <f>$T$134</f>
        <v>41957</v>
      </c>
      <c r="U135" s="43" t="s">
        <v>323</v>
      </c>
    </row>
    <row r="136" spans="1:21" hidden="1">
      <c r="A136" s="18" t="s">
        <v>297</v>
      </c>
      <c r="B136" s="18"/>
      <c r="C136" s="18"/>
      <c r="D136" s="18" t="s">
        <v>320</v>
      </c>
      <c r="E136" s="19"/>
      <c r="F136" s="18" t="s">
        <v>11</v>
      </c>
      <c r="G136" s="18" t="s">
        <v>1</v>
      </c>
      <c r="H136" s="18" t="s">
        <v>0</v>
      </c>
      <c r="I136" s="26"/>
      <c r="J136" s="21"/>
      <c r="K136" s="18">
        <v>1904.95</v>
      </c>
      <c r="L136" s="18"/>
      <c r="M136" s="18"/>
      <c r="N136" s="22"/>
      <c r="O136" s="18"/>
      <c r="P136" s="18"/>
      <c r="Q136" s="22"/>
      <c r="R136" s="22"/>
      <c r="S136" s="22"/>
      <c r="T136" s="67">
        <v>41949</v>
      </c>
      <c r="U136" s="43" t="s">
        <v>285</v>
      </c>
    </row>
    <row r="137" spans="1:21" hidden="1">
      <c r="A137" s="18" t="s">
        <v>297</v>
      </c>
      <c r="B137" s="18"/>
      <c r="C137" s="18"/>
      <c r="D137" s="18" t="s">
        <v>321</v>
      </c>
      <c r="E137" s="19"/>
      <c r="F137" s="18" t="s">
        <v>319</v>
      </c>
      <c r="G137" s="18" t="s">
        <v>322</v>
      </c>
      <c r="H137" s="18" t="s">
        <v>0</v>
      </c>
      <c r="I137" s="26"/>
      <c r="J137" s="21"/>
      <c r="K137" s="18">
        <v>1500.9</v>
      </c>
      <c r="L137" s="18"/>
      <c r="M137" s="18"/>
      <c r="N137" s="22"/>
      <c r="O137" s="18"/>
      <c r="P137" s="18"/>
      <c r="Q137" s="22"/>
      <c r="R137" s="22"/>
      <c r="S137" s="22"/>
      <c r="T137" s="67">
        <f>$T$134</f>
        <v>41957</v>
      </c>
      <c r="U137" s="43" t="s">
        <v>323</v>
      </c>
    </row>
    <row r="138" spans="1:21" hidden="1">
      <c r="A138" s="81" t="s">
        <v>297</v>
      </c>
      <c r="B138" s="57" t="s">
        <v>129</v>
      </c>
      <c r="C138" s="54" t="str">
        <f>IF(NOT(ISBLANK(B138)), HYPERLINK("mailto:"&amp;INDEX(ToMail, MATCH('Yüklerin listesi'!$B138, OwnerShortName,0))&amp;"?cc="&amp;INDEX(CcMail, MATCH($B138, OwnerShortName,0))&amp;"&amp;subject="&amp;$A138&amp;"&amp;body="&amp;INDEX(MailText, MATCH($B138, OwnerShortName,0)),"Ask"), "")</f>
        <v>Ask</v>
      </c>
      <c r="D138" s="80" t="s">
        <v>421</v>
      </c>
      <c r="E138" s="19"/>
      <c r="F138" s="18"/>
      <c r="G138" s="18"/>
      <c r="H138" s="18"/>
      <c r="I138" s="26"/>
      <c r="J138" s="27" t="s">
        <v>5</v>
      </c>
      <c r="K138" s="31">
        <f>SUM(K134:K137)</f>
        <v>4256.83</v>
      </c>
      <c r="L138" s="18"/>
      <c r="M138" s="18"/>
      <c r="N138" s="22"/>
      <c r="O138" s="18"/>
      <c r="P138" s="18"/>
      <c r="Q138" s="22"/>
      <c r="R138" s="22"/>
      <c r="S138" s="22" t="s">
        <v>326</v>
      </c>
      <c r="T138" s="67"/>
    </row>
    <row r="139" spans="1:21" hidden="1"/>
    <row r="140" spans="1:21" hidden="1">
      <c r="A140" s="18" t="s">
        <v>325</v>
      </c>
      <c r="B140" s="18"/>
      <c r="C140" s="18"/>
      <c r="D140" s="18" t="s">
        <v>331</v>
      </c>
      <c r="E140" s="19"/>
      <c r="F140" s="18" t="s">
        <v>332</v>
      </c>
      <c r="G140" s="18" t="s">
        <v>1</v>
      </c>
      <c r="H140" s="18" t="s">
        <v>0</v>
      </c>
      <c r="I140" s="26"/>
      <c r="J140" s="21"/>
      <c r="K140" s="18">
        <v>103.098</v>
      </c>
      <c r="L140" s="18"/>
      <c r="M140" s="18"/>
      <c r="N140" s="22"/>
      <c r="O140" s="18"/>
      <c r="P140" s="18"/>
      <c r="Q140" s="22"/>
      <c r="R140" s="22"/>
      <c r="S140" s="22"/>
      <c r="T140" s="67">
        <v>41950</v>
      </c>
      <c r="U140" s="43" t="s">
        <v>347</v>
      </c>
    </row>
    <row r="141" spans="1:21" hidden="1">
      <c r="A141" s="18" t="s">
        <v>325</v>
      </c>
      <c r="B141" s="18"/>
      <c r="C141" s="18"/>
      <c r="D141" s="18" t="s">
        <v>333</v>
      </c>
      <c r="E141" s="19"/>
      <c r="F141" s="18" t="s">
        <v>11</v>
      </c>
      <c r="G141" s="18" t="s">
        <v>1</v>
      </c>
      <c r="H141" s="18" t="s">
        <v>0</v>
      </c>
      <c r="I141" s="26"/>
      <c r="J141" s="21"/>
      <c r="K141" s="18">
        <v>1205.6500000000001</v>
      </c>
      <c r="L141" s="18"/>
      <c r="M141" s="18"/>
      <c r="N141" s="22"/>
      <c r="O141" s="18"/>
      <c r="P141" s="18"/>
      <c r="Q141" s="22"/>
      <c r="R141" s="22"/>
      <c r="S141" s="22"/>
      <c r="T141" s="67">
        <f>$T$140</f>
        <v>41950</v>
      </c>
      <c r="U141" s="43" t="s">
        <v>285</v>
      </c>
    </row>
    <row r="142" spans="1:21" hidden="1">
      <c r="A142" s="18" t="s">
        <v>325</v>
      </c>
      <c r="B142" s="18"/>
      <c r="C142" s="18"/>
      <c r="D142" s="18" t="s">
        <v>334</v>
      </c>
      <c r="E142" s="19"/>
      <c r="F142" s="18" t="s">
        <v>335</v>
      </c>
      <c r="G142" s="18" t="s">
        <v>1</v>
      </c>
      <c r="H142" s="18" t="s">
        <v>0</v>
      </c>
      <c r="I142" s="26"/>
      <c r="J142" s="21"/>
      <c r="K142" s="18">
        <v>36.950000000000003</v>
      </c>
      <c r="L142" s="18"/>
      <c r="M142" s="18"/>
      <c r="N142" s="22"/>
      <c r="O142" s="18"/>
      <c r="P142" s="18"/>
      <c r="Q142" s="22"/>
      <c r="R142" s="22"/>
      <c r="S142" s="22"/>
      <c r="T142" s="67">
        <f t="shared" ref="T142:T147" si="2">$T$140</f>
        <v>41950</v>
      </c>
      <c r="U142" s="49" t="s">
        <v>344</v>
      </c>
    </row>
    <row r="143" spans="1:21" hidden="1">
      <c r="A143" s="18" t="s">
        <v>325</v>
      </c>
      <c r="B143" s="18"/>
      <c r="C143" s="18"/>
      <c r="D143" s="18" t="s">
        <v>336</v>
      </c>
      <c r="E143" s="19"/>
      <c r="F143" s="18" t="s">
        <v>337</v>
      </c>
      <c r="G143" s="18" t="s">
        <v>1</v>
      </c>
      <c r="H143" s="18" t="s">
        <v>0</v>
      </c>
      <c r="I143" s="26"/>
      <c r="J143" s="21"/>
      <c r="K143" s="18">
        <v>298.8</v>
      </c>
      <c r="L143" s="18"/>
      <c r="M143" s="18"/>
      <c r="N143" s="22"/>
      <c r="O143" s="18"/>
      <c r="P143" s="18"/>
      <c r="Q143" s="22"/>
      <c r="R143" s="22"/>
      <c r="S143" s="22"/>
      <c r="T143" s="67">
        <f t="shared" si="2"/>
        <v>41950</v>
      </c>
      <c r="U143" s="43" t="s">
        <v>349</v>
      </c>
    </row>
    <row r="144" spans="1:21" hidden="1">
      <c r="A144" s="18" t="s">
        <v>325</v>
      </c>
      <c r="B144" s="18"/>
      <c r="C144" s="18"/>
      <c r="D144" s="18" t="s">
        <v>338</v>
      </c>
      <c r="E144" s="19"/>
      <c r="F144" s="18" t="s">
        <v>319</v>
      </c>
      <c r="G144" s="18" t="s">
        <v>1</v>
      </c>
      <c r="H144" s="18" t="s">
        <v>0</v>
      </c>
      <c r="I144" s="26"/>
      <c r="J144" s="21"/>
      <c r="K144" s="18">
        <v>30.55</v>
      </c>
      <c r="L144" s="18"/>
      <c r="M144" s="18"/>
      <c r="N144" s="22"/>
      <c r="O144" s="18"/>
      <c r="P144" s="18"/>
      <c r="Q144" s="22"/>
      <c r="R144" s="22"/>
      <c r="S144" s="22"/>
      <c r="T144" s="67">
        <f t="shared" si="2"/>
        <v>41950</v>
      </c>
      <c r="U144" s="43" t="s">
        <v>323</v>
      </c>
    </row>
    <row r="145" spans="1:21" hidden="1">
      <c r="A145" s="18" t="s">
        <v>325</v>
      </c>
      <c r="B145" s="18"/>
      <c r="C145" s="18"/>
      <c r="D145" s="18" t="s">
        <v>339</v>
      </c>
      <c r="E145" s="19"/>
      <c r="F145" s="18" t="s">
        <v>5</v>
      </c>
      <c r="G145" s="18" t="s">
        <v>1</v>
      </c>
      <c r="H145" s="18" t="s">
        <v>0</v>
      </c>
      <c r="I145" s="26"/>
      <c r="J145" s="21"/>
      <c r="K145" s="18">
        <v>650.03300000000002</v>
      </c>
      <c r="L145" s="18"/>
      <c r="M145" s="18"/>
      <c r="N145" s="22" t="s">
        <v>63</v>
      </c>
      <c r="O145" s="18"/>
      <c r="P145" s="18"/>
      <c r="Q145" s="22"/>
      <c r="R145" s="22" t="s">
        <v>63</v>
      </c>
      <c r="S145" s="22"/>
      <c r="T145" s="67">
        <f t="shared" si="2"/>
        <v>41950</v>
      </c>
      <c r="U145" s="43" t="s">
        <v>216</v>
      </c>
    </row>
    <row r="146" spans="1:21" hidden="1">
      <c r="A146" s="18" t="s">
        <v>325</v>
      </c>
      <c r="B146" s="18"/>
      <c r="C146" s="18"/>
      <c r="D146" s="18" t="s">
        <v>340</v>
      </c>
      <c r="E146" s="19"/>
      <c r="F146" s="18" t="s">
        <v>341</v>
      </c>
      <c r="G146" s="18" t="s">
        <v>1</v>
      </c>
      <c r="H146" s="18" t="s">
        <v>0</v>
      </c>
      <c r="I146" s="26"/>
      <c r="J146" s="21"/>
      <c r="K146" s="18">
        <v>382.45</v>
      </c>
      <c r="L146" s="18"/>
      <c r="M146" s="18"/>
      <c r="N146" s="22"/>
      <c r="O146" s="18"/>
      <c r="P146" s="18"/>
      <c r="Q146" s="22"/>
      <c r="R146" s="22"/>
      <c r="S146" s="22"/>
      <c r="T146" s="67">
        <f t="shared" si="2"/>
        <v>41950</v>
      </c>
      <c r="U146" s="43" t="s">
        <v>216</v>
      </c>
    </row>
    <row r="147" spans="1:21" hidden="1">
      <c r="A147" s="18" t="s">
        <v>325</v>
      </c>
      <c r="B147" s="18"/>
      <c r="C147" s="18"/>
      <c r="D147" s="18" t="s">
        <v>342</v>
      </c>
      <c r="E147" s="19"/>
      <c r="F147" s="18" t="s">
        <v>343</v>
      </c>
      <c r="G147" s="18" t="s">
        <v>1</v>
      </c>
      <c r="H147" s="18" t="s">
        <v>0</v>
      </c>
      <c r="I147" s="26"/>
      <c r="J147" s="21"/>
      <c r="K147" s="18">
        <v>59.14</v>
      </c>
      <c r="L147" s="18"/>
      <c r="M147" s="18"/>
      <c r="N147" s="22"/>
      <c r="O147" s="18"/>
      <c r="P147" s="18"/>
      <c r="Q147" s="22"/>
      <c r="R147" s="22"/>
      <c r="S147" s="22"/>
      <c r="T147" s="67">
        <f t="shared" si="2"/>
        <v>41950</v>
      </c>
      <c r="U147" s="43" t="s">
        <v>216</v>
      </c>
    </row>
    <row r="148" spans="1:21" ht="28" hidden="1">
      <c r="A148" s="81" t="s">
        <v>325</v>
      </c>
      <c r="B148" s="57" t="s">
        <v>148</v>
      </c>
      <c r="C148" s="54" t="str">
        <f>IF(NOT(ISBLANK(B148)), HYPERLINK("mailto:"&amp;INDEX(ToMail, MATCH('Yüklerin listesi'!$B148, OwnerShortName,0))&amp;"?cc="&amp;INDEX(CcMail, MATCH($B148, OwnerShortName,0))&amp;"&amp;subject="&amp;$A148&amp;"&amp;body="&amp;INDEX(MailText, MATCH($B148, OwnerShortName,0)),"Ask"), "")</f>
        <v>Ask</v>
      </c>
      <c r="D148" s="80" t="s">
        <v>416</v>
      </c>
      <c r="E148" s="19"/>
      <c r="F148" s="18"/>
      <c r="G148" s="18"/>
      <c r="H148" s="18"/>
      <c r="I148" s="26"/>
      <c r="J148" s="27" t="s">
        <v>5</v>
      </c>
      <c r="K148" s="31">
        <f>SUM(K140:K147)</f>
        <v>2766.6709999999998</v>
      </c>
      <c r="L148" s="18"/>
      <c r="M148" s="18"/>
      <c r="N148" s="22"/>
      <c r="O148" s="18"/>
      <c r="P148" s="18"/>
      <c r="Q148" s="22"/>
      <c r="R148" s="22"/>
      <c r="S148" s="22" t="s">
        <v>212</v>
      </c>
      <c r="T148" s="67"/>
    </row>
    <row r="149" spans="1:21" hidden="1"/>
    <row r="150" spans="1:21" hidden="1">
      <c r="A150" s="18" t="s">
        <v>352</v>
      </c>
      <c r="B150" s="18"/>
      <c r="C150" s="18"/>
      <c r="D150" s="18" t="s">
        <v>359</v>
      </c>
      <c r="E150" s="19"/>
      <c r="F150" s="18" t="s">
        <v>358</v>
      </c>
      <c r="G150" s="18" t="s">
        <v>360</v>
      </c>
      <c r="H150" s="18" t="s">
        <v>317</v>
      </c>
      <c r="I150" s="26"/>
      <c r="J150" s="21"/>
      <c r="K150" s="18">
        <v>1856.904</v>
      </c>
      <c r="L150" s="18"/>
      <c r="M150" s="18"/>
      <c r="N150" s="22"/>
      <c r="O150" s="18"/>
      <c r="P150" s="18"/>
      <c r="Q150" s="22"/>
      <c r="R150" s="22"/>
      <c r="S150" s="22"/>
      <c r="T150" s="67"/>
    </row>
    <row r="151" spans="1:21" hidden="1">
      <c r="A151" s="25" t="s">
        <v>352</v>
      </c>
      <c r="B151" s="18"/>
      <c r="C151" s="18"/>
      <c r="D151" s="25"/>
      <c r="E151" s="19"/>
      <c r="F151" s="18"/>
      <c r="G151" s="18"/>
      <c r="H151" s="18"/>
      <c r="I151" s="26"/>
      <c r="J151" s="27" t="s">
        <v>5</v>
      </c>
      <c r="K151" s="31">
        <f>SUM(K150)</f>
        <v>1856.904</v>
      </c>
      <c r="L151" s="18"/>
      <c r="M151" s="22" t="s">
        <v>36</v>
      </c>
      <c r="N151" s="22" t="s">
        <v>36</v>
      </c>
      <c r="O151" s="22" t="s">
        <v>36</v>
      </c>
      <c r="P151" s="22" t="s">
        <v>36</v>
      </c>
      <c r="Q151" s="22" t="s">
        <v>36</v>
      </c>
      <c r="R151" s="22" t="s">
        <v>36</v>
      </c>
      <c r="S151" s="22"/>
      <c r="T151" s="67"/>
    </row>
    <row r="152" spans="1:21" hidden="1"/>
    <row r="153" spans="1:21">
      <c r="A153" s="18" t="s">
        <v>353</v>
      </c>
      <c r="B153" s="18"/>
      <c r="C153" s="18"/>
      <c r="D153" s="18" t="s">
        <v>367</v>
      </c>
      <c r="E153" s="19"/>
      <c r="F153" s="18" t="s">
        <v>363</v>
      </c>
      <c r="G153" s="18" t="s">
        <v>1</v>
      </c>
      <c r="H153" s="18" t="s">
        <v>0</v>
      </c>
      <c r="I153" s="26"/>
      <c r="J153" s="21"/>
      <c r="K153" s="18">
        <v>1149.9000000000001</v>
      </c>
      <c r="L153" s="18"/>
      <c r="M153" s="18" t="s">
        <v>9</v>
      </c>
      <c r="N153" s="22" t="s">
        <v>9</v>
      </c>
      <c r="O153" s="18" t="s">
        <v>361</v>
      </c>
      <c r="P153" s="18" t="s">
        <v>361</v>
      </c>
      <c r="Q153" s="22" t="s">
        <v>9</v>
      </c>
      <c r="R153" s="22" t="s">
        <v>9</v>
      </c>
      <c r="S153" s="22"/>
      <c r="T153" s="67">
        <v>41971</v>
      </c>
      <c r="U153" s="43" t="s">
        <v>285</v>
      </c>
    </row>
    <row r="154" spans="1:21">
      <c r="A154" s="18" t="s">
        <v>353</v>
      </c>
      <c r="B154" s="18"/>
      <c r="C154" s="18"/>
      <c r="D154" s="18" t="s">
        <v>368</v>
      </c>
      <c r="E154" s="19"/>
      <c r="F154" s="18" t="s">
        <v>354</v>
      </c>
      <c r="G154" s="18" t="s">
        <v>1</v>
      </c>
      <c r="H154" s="18" t="s">
        <v>0</v>
      </c>
      <c r="I154" s="26"/>
      <c r="J154" s="21" t="s">
        <v>406</v>
      </c>
      <c r="K154" s="18">
        <v>248.2</v>
      </c>
      <c r="L154" s="18"/>
      <c r="M154" s="18" t="s">
        <v>9</v>
      </c>
      <c r="N154" s="22" t="s">
        <v>361</v>
      </c>
      <c r="O154" s="18" t="s">
        <v>361</v>
      </c>
      <c r="P154" s="18" t="s">
        <v>361</v>
      </c>
      <c r="Q154" s="22" t="s">
        <v>9</v>
      </c>
      <c r="R154" s="22" t="s">
        <v>9</v>
      </c>
      <c r="S154" s="22"/>
      <c r="T154" s="67">
        <f>$T$153</f>
        <v>41971</v>
      </c>
      <c r="U154" s="43" t="s">
        <v>357</v>
      </c>
    </row>
    <row r="155" spans="1:21">
      <c r="A155" s="18" t="s">
        <v>353</v>
      </c>
      <c r="B155" s="18"/>
      <c r="C155" s="18"/>
      <c r="D155" s="18" t="s">
        <v>369</v>
      </c>
      <c r="E155" s="19"/>
      <c r="F155" s="18" t="s">
        <v>402</v>
      </c>
      <c r="G155" s="18" t="s">
        <v>1</v>
      </c>
      <c r="H155" s="18" t="s">
        <v>0</v>
      </c>
      <c r="I155" s="26"/>
      <c r="J155" s="21"/>
      <c r="K155" s="18">
        <v>1004.35</v>
      </c>
      <c r="L155" s="18"/>
      <c r="M155" s="18" t="s">
        <v>9</v>
      </c>
      <c r="N155" s="22" t="s">
        <v>361</v>
      </c>
      <c r="O155" s="18" t="s">
        <v>361</v>
      </c>
      <c r="P155" s="18" t="s">
        <v>361</v>
      </c>
      <c r="Q155" s="22" t="s">
        <v>9</v>
      </c>
      <c r="R155" s="22" t="s">
        <v>9</v>
      </c>
      <c r="S155" s="22"/>
      <c r="T155" s="67">
        <f t="shared" ref="T155:T164" si="3">$T$153</f>
        <v>41971</v>
      </c>
      <c r="U155" s="43" t="s">
        <v>370</v>
      </c>
    </row>
    <row r="156" spans="1:21">
      <c r="A156" s="18" t="s">
        <v>353</v>
      </c>
      <c r="B156" s="18"/>
      <c r="C156" s="18"/>
      <c r="D156" s="18" t="s">
        <v>404</v>
      </c>
      <c r="E156" s="19"/>
      <c r="F156" s="18" t="s">
        <v>411</v>
      </c>
      <c r="G156" s="18" t="s">
        <v>1</v>
      </c>
      <c r="H156" s="18" t="s">
        <v>0</v>
      </c>
      <c r="I156" s="26"/>
      <c r="J156" s="21" t="s">
        <v>403</v>
      </c>
      <c r="K156" s="18">
        <v>1165.3499999999999</v>
      </c>
      <c r="L156" s="18"/>
      <c r="M156" s="18" t="s">
        <v>9</v>
      </c>
      <c r="N156" s="22" t="s">
        <v>361</v>
      </c>
      <c r="O156" s="18" t="s">
        <v>361</v>
      </c>
      <c r="P156" s="18" t="s">
        <v>361</v>
      </c>
      <c r="Q156" s="22" t="s">
        <v>9</v>
      </c>
      <c r="R156" s="22" t="s">
        <v>9</v>
      </c>
      <c r="S156" s="22"/>
      <c r="T156" s="67">
        <f t="shared" si="3"/>
        <v>41971</v>
      </c>
      <c r="U156" s="43" t="s">
        <v>371</v>
      </c>
    </row>
    <row r="157" spans="1:21">
      <c r="A157" s="18" t="s">
        <v>353</v>
      </c>
      <c r="B157" s="18"/>
      <c r="C157" s="18"/>
      <c r="D157" s="18" t="s">
        <v>405</v>
      </c>
      <c r="E157" s="19"/>
      <c r="F157" s="18" t="s">
        <v>364</v>
      </c>
      <c r="G157" s="18" t="s">
        <v>1</v>
      </c>
      <c r="H157" s="18" t="s">
        <v>0</v>
      </c>
      <c r="I157" s="26"/>
      <c r="J157" s="21"/>
      <c r="K157" s="18">
        <v>7.65</v>
      </c>
      <c r="L157" s="18"/>
      <c r="M157" s="18" t="s">
        <v>9</v>
      </c>
      <c r="N157" s="22" t="s">
        <v>361</v>
      </c>
      <c r="O157" s="18" t="s">
        <v>361</v>
      </c>
      <c r="P157" s="18" t="s">
        <v>361</v>
      </c>
      <c r="Q157" s="22" t="s">
        <v>9</v>
      </c>
      <c r="R157" s="22" t="s">
        <v>9</v>
      </c>
      <c r="S157" s="22"/>
      <c r="T157" s="67">
        <f t="shared" si="3"/>
        <v>41971</v>
      </c>
      <c r="U157" s="43" t="s">
        <v>371</v>
      </c>
    </row>
    <row r="158" spans="1:21">
      <c r="A158" s="18" t="s">
        <v>353</v>
      </c>
      <c r="B158" s="18"/>
      <c r="C158" s="18"/>
      <c r="D158" s="18" t="s">
        <v>372</v>
      </c>
      <c r="E158" s="19"/>
      <c r="F158" s="18" t="s">
        <v>373</v>
      </c>
      <c r="G158" s="18" t="s">
        <v>1</v>
      </c>
      <c r="H158" s="18" t="s">
        <v>0</v>
      </c>
      <c r="I158" s="26"/>
      <c r="J158" s="21" t="s">
        <v>374</v>
      </c>
      <c r="K158" s="18">
        <v>77.849999999999994</v>
      </c>
      <c r="L158" s="18"/>
      <c r="M158" s="18" t="s">
        <v>361</v>
      </c>
      <c r="N158" s="22" t="s">
        <v>361</v>
      </c>
      <c r="O158" s="18" t="s">
        <v>361</v>
      </c>
      <c r="P158" s="18" t="s">
        <v>361</v>
      </c>
      <c r="Q158" s="22" t="s">
        <v>9</v>
      </c>
      <c r="R158" s="22" t="s">
        <v>9</v>
      </c>
      <c r="S158" s="22"/>
      <c r="T158" s="67">
        <f t="shared" si="3"/>
        <v>41971</v>
      </c>
      <c r="U158" s="43" t="s">
        <v>422</v>
      </c>
    </row>
    <row r="159" spans="1:21">
      <c r="A159" s="18" t="s">
        <v>353</v>
      </c>
      <c r="B159" s="18"/>
      <c r="C159" s="18"/>
      <c r="D159" s="18" t="s">
        <v>375</v>
      </c>
      <c r="E159" s="19"/>
      <c r="F159" s="18" t="s">
        <v>376</v>
      </c>
      <c r="G159" s="18" t="s">
        <v>1</v>
      </c>
      <c r="H159" s="18" t="s">
        <v>0</v>
      </c>
      <c r="I159" s="26"/>
      <c r="J159" s="21" t="s">
        <v>410</v>
      </c>
      <c r="K159" s="18">
        <v>117.8</v>
      </c>
      <c r="L159" s="18"/>
      <c r="M159" s="18" t="s">
        <v>361</v>
      </c>
      <c r="N159" s="22" t="s">
        <v>361</v>
      </c>
      <c r="O159" s="18" t="s">
        <v>361</v>
      </c>
      <c r="P159" s="18" t="s">
        <v>361</v>
      </c>
      <c r="Q159" s="22" t="s">
        <v>9</v>
      </c>
      <c r="R159" s="22" t="s">
        <v>9</v>
      </c>
      <c r="S159" s="22"/>
      <c r="T159" s="67">
        <f t="shared" si="3"/>
        <v>41971</v>
      </c>
      <c r="U159" s="43" t="s">
        <v>422</v>
      </c>
    </row>
    <row r="160" spans="1:21">
      <c r="A160" s="18" t="s">
        <v>353</v>
      </c>
      <c r="B160" s="18"/>
      <c r="C160" s="18"/>
      <c r="D160" s="18" t="s">
        <v>377</v>
      </c>
      <c r="E160" s="19"/>
      <c r="F160" s="18" t="s">
        <v>376</v>
      </c>
      <c r="G160" s="18" t="s">
        <v>1</v>
      </c>
      <c r="H160" s="18" t="s">
        <v>0</v>
      </c>
      <c r="I160" s="26"/>
      <c r="J160" s="21" t="s">
        <v>408</v>
      </c>
      <c r="K160" s="18">
        <v>66.7</v>
      </c>
      <c r="L160" s="18"/>
      <c r="M160" s="18" t="s">
        <v>9</v>
      </c>
      <c r="N160" s="22" t="s">
        <v>361</v>
      </c>
      <c r="O160" s="18" t="s">
        <v>361</v>
      </c>
      <c r="P160" s="18" t="s">
        <v>361</v>
      </c>
      <c r="Q160" s="22" t="s">
        <v>9</v>
      </c>
      <c r="R160" s="22" t="s">
        <v>9</v>
      </c>
      <c r="S160" s="22"/>
      <c r="T160" s="67">
        <f t="shared" si="3"/>
        <v>41971</v>
      </c>
      <c r="U160" s="43" t="s">
        <v>422</v>
      </c>
    </row>
    <row r="161" spans="1:21">
      <c r="A161" s="18" t="s">
        <v>353</v>
      </c>
      <c r="B161" s="18"/>
      <c r="C161" s="18"/>
      <c r="D161" s="18" t="s">
        <v>378</v>
      </c>
      <c r="E161" s="19"/>
      <c r="F161" s="18" t="s">
        <v>379</v>
      </c>
      <c r="G161" s="18" t="s">
        <v>1</v>
      </c>
      <c r="H161" s="18" t="s">
        <v>0</v>
      </c>
      <c r="I161" s="26"/>
      <c r="J161" s="21" t="s">
        <v>380</v>
      </c>
      <c r="K161" s="18">
        <v>28.5</v>
      </c>
      <c r="L161" s="18"/>
      <c r="M161" s="18" t="s">
        <v>361</v>
      </c>
      <c r="N161" s="22" t="s">
        <v>361</v>
      </c>
      <c r="O161" s="18" t="s">
        <v>361</v>
      </c>
      <c r="P161" s="18" t="s">
        <v>361</v>
      </c>
      <c r="Q161" s="22" t="s">
        <v>9</v>
      </c>
      <c r="R161" s="22" t="s">
        <v>9</v>
      </c>
      <c r="S161" s="22"/>
      <c r="T161" s="67">
        <f t="shared" si="3"/>
        <v>41971</v>
      </c>
      <c r="U161" s="43" t="s">
        <v>422</v>
      </c>
    </row>
    <row r="162" spans="1:21">
      <c r="A162" s="18" t="s">
        <v>353</v>
      </c>
      <c r="B162" s="18"/>
      <c r="C162" s="18"/>
      <c r="D162" s="18" t="s">
        <v>381</v>
      </c>
      <c r="E162" s="19"/>
      <c r="F162" s="18" t="s">
        <v>382</v>
      </c>
      <c r="G162" s="18" t="s">
        <v>1</v>
      </c>
      <c r="H162" s="18" t="s">
        <v>0</v>
      </c>
      <c r="I162" s="26"/>
      <c r="J162" s="21" t="s">
        <v>409</v>
      </c>
      <c r="K162" s="18">
        <v>95.95</v>
      </c>
      <c r="L162" s="18"/>
      <c r="M162" s="18" t="s">
        <v>361</v>
      </c>
      <c r="N162" s="22" t="s">
        <v>361</v>
      </c>
      <c r="O162" s="18" t="s">
        <v>361</v>
      </c>
      <c r="P162" s="18" t="s">
        <v>361</v>
      </c>
      <c r="Q162" s="22" t="s">
        <v>9</v>
      </c>
      <c r="R162" s="22" t="s">
        <v>9</v>
      </c>
      <c r="S162" s="22"/>
      <c r="T162" s="67">
        <f t="shared" si="3"/>
        <v>41971</v>
      </c>
      <c r="U162" s="43" t="s">
        <v>422</v>
      </c>
    </row>
    <row r="163" spans="1:21">
      <c r="A163" s="18" t="s">
        <v>353</v>
      </c>
      <c r="B163" s="18"/>
      <c r="C163" s="18"/>
      <c r="D163" s="18" t="s">
        <v>365</v>
      </c>
      <c r="E163" s="19"/>
      <c r="F163" s="18" t="s">
        <v>355</v>
      </c>
      <c r="G163" s="18" t="s">
        <v>1</v>
      </c>
      <c r="H163" s="18" t="s">
        <v>0</v>
      </c>
      <c r="I163" s="26"/>
      <c r="J163" s="21"/>
      <c r="K163" s="18">
        <v>230.95</v>
      </c>
      <c r="L163" s="18"/>
      <c r="M163" s="18" t="s">
        <v>361</v>
      </c>
      <c r="N163" s="22" t="s">
        <v>361</v>
      </c>
      <c r="O163" s="18" t="s">
        <v>361</v>
      </c>
      <c r="P163" s="18" t="s">
        <v>361</v>
      </c>
      <c r="Q163" s="22" t="s">
        <v>9</v>
      </c>
      <c r="R163" s="22" t="s">
        <v>9</v>
      </c>
      <c r="S163" s="22"/>
      <c r="T163" s="67">
        <f t="shared" si="3"/>
        <v>41971</v>
      </c>
      <c r="U163" s="43" t="s">
        <v>422</v>
      </c>
    </row>
    <row r="164" spans="1:21">
      <c r="A164" s="18" t="s">
        <v>353</v>
      </c>
      <c r="B164" s="18"/>
      <c r="C164" s="18"/>
      <c r="D164" s="18" t="s">
        <v>366</v>
      </c>
      <c r="E164" s="19"/>
      <c r="F164" s="18" t="s">
        <v>356</v>
      </c>
      <c r="G164" s="18" t="s">
        <v>1</v>
      </c>
      <c r="H164" s="18" t="s">
        <v>0</v>
      </c>
      <c r="I164" s="26"/>
      <c r="J164" s="21" t="s">
        <v>407</v>
      </c>
      <c r="K164" s="18">
        <v>157.85</v>
      </c>
      <c r="L164" s="18"/>
      <c r="M164" s="18" t="s">
        <v>9</v>
      </c>
      <c r="N164" s="22" t="s">
        <v>9</v>
      </c>
      <c r="O164" s="18" t="s">
        <v>9</v>
      </c>
      <c r="P164" s="18" t="s">
        <v>361</v>
      </c>
      <c r="Q164" s="22" t="s">
        <v>9</v>
      </c>
      <c r="R164" s="22" t="s">
        <v>9</v>
      </c>
      <c r="S164" s="22"/>
      <c r="T164" s="67">
        <f t="shared" si="3"/>
        <v>41971</v>
      </c>
      <c r="U164" s="43" t="s">
        <v>383</v>
      </c>
    </row>
    <row r="165" spans="1:21">
      <c r="A165" s="25" t="s">
        <v>353</v>
      </c>
      <c r="B165" s="57" t="s">
        <v>129</v>
      </c>
      <c r="C165" s="54" t="str">
        <f>IF(NOT(ISBLANK(B165)), HYPERLINK("mailto:"&amp;INDEX(ToMail, MATCH('Yüklerin listesi'!$B165, OwnerShortName,0))&amp;"?cc="&amp;INDEX(CcMail, MATCH($B165, OwnerShortName,0))&amp;"&amp;subject="&amp;$A165&amp;"&amp;body="&amp;INDEX(MailText, MATCH($B165, OwnerShortName,0)),"Ask"), "")</f>
        <v>Ask</v>
      </c>
      <c r="D165" s="25" t="s">
        <v>437</v>
      </c>
      <c r="E165" s="19"/>
      <c r="F165" s="18"/>
      <c r="G165" s="18"/>
      <c r="H165" s="18"/>
      <c r="I165" s="26"/>
      <c r="J165" s="27" t="s">
        <v>5</v>
      </c>
      <c r="K165" s="31">
        <f>SUM(K153:K164)</f>
        <v>4351.05</v>
      </c>
      <c r="L165" s="18"/>
      <c r="M165" s="18"/>
      <c r="N165" s="22"/>
      <c r="O165" s="18"/>
      <c r="P165" s="18"/>
      <c r="Q165" s="22"/>
      <c r="R165" s="22"/>
      <c r="S165" s="22" t="s">
        <v>212</v>
      </c>
      <c r="T165" s="67"/>
    </row>
    <row r="167" spans="1:21">
      <c r="A167" s="18" t="s">
        <v>398</v>
      </c>
      <c r="B167" s="18"/>
      <c r="C167" s="18"/>
      <c r="D167" s="18" t="s">
        <v>385</v>
      </c>
      <c r="E167" s="19"/>
      <c r="F167" s="18" t="s">
        <v>82</v>
      </c>
      <c r="G167" s="18" t="s">
        <v>1</v>
      </c>
      <c r="H167" s="18" t="s">
        <v>0</v>
      </c>
      <c r="I167" s="26"/>
      <c r="J167" s="21"/>
      <c r="K167" s="18">
        <v>1600</v>
      </c>
      <c r="L167" s="18"/>
      <c r="M167" s="18"/>
      <c r="N167" s="22"/>
      <c r="O167" s="18"/>
      <c r="P167" s="18"/>
      <c r="Q167" s="22"/>
      <c r="R167" s="22"/>
      <c r="S167" s="22"/>
      <c r="T167" s="67">
        <v>41976</v>
      </c>
      <c r="U167" s="43" t="s">
        <v>222</v>
      </c>
    </row>
    <row r="168" spans="1:21">
      <c r="A168" s="18" t="s">
        <v>398</v>
      </c>
      <c r="B168" s="18"/>
      <c r="C168" s="18"/>
      <c r="D168" s="18" t="s">
        <v>386</v>
      </c>
      <c r="E168" s="19"/>
      <c r="F168" s="18" t="s">
        <v>167</v>
      </c>
      <c r="G168" s="18" t="s">
        <v>1</v>
      </c>
      <c r="H168" s="18" t="s">
        <v>0</v>
      </c>
      <c r="I168" s="26"/>
      <c r="J168" s="21"/>
      <c r="K168" s="18">
        <v>265</v>
      </c>
      <c r="L168" s="18"/>
      <c r="M168" s="18"/>
      <c r="N168" s="22"/>
      <c r="O168" s="18"/>
      <c r="P168" s="18"/>
      <c r="Q168" s="22"/>
      <c r="R168" s="22"/>
      <c r="S168" s="22"/>
      <c r="T168" s="67">
        <f>$T$167</f>
        <v>41976</v>
      </c>
      <c r="U168" s="43" t="s">
        <v>351</v>
      </c>
    </row>
    <row r="169" spans="1:21">
      <c r="A169" s="18" t="s">
        <v>398</v>
      </c>
      <c r="B169" s="18"/>
      <c r="C169" s="18"/>
      <c r="D169" s="18" t="s">
        <v>420</v>
      </c>
      <c r="E169" s="19"/>
      <c r="F169" s="18" t="s">
        <v>389</v>
      </c>
      <c r="G169" s="18" t="s">
        <v>1</v>
      </c>
      <c r="H169" s="18" t="s">
        <v>0</v>
      </c>
      <c r="I169" s="26"/>
      <c r="J169" s="21"/>
      <c r="K169" s="18">
        <v>308</v>
      </c>
      <c r="L169" s="18"/>
      <c r="M169" s="18"/>
      <c r="N169" s="22"/>
      <c r="O169" s="18"/>
      <c r="P169" s="18"/>
      <c r="Q169" s="22"/>
      <c r="R169" s="22" t="s">
        <v>361</v>
      </c>
      <c r="S169" s="22"/>
      <c r="T169" s="67">
        <f>$T$167</f>
        <v>41976</v>
      </c>
      <c r="U169" s="43" t="s">
        <v>397</v>
      </c>
    </row>
    <row r="170" spans="1:21">
      <c r="A170" s="18" t="s">
        <v>398</v>
      </c>
      <c r="B170" s="18"/>
      <c r="C170" s="18"/>
      <c r="D170" s="18" t="s">
        <v>387</v>
      </c>
      <c r="E170" s="19"/>
      <c r="F170" s="18" t="s">
        <v>113</v>
      </c>
      <c r="G170" s="18" t="s">
        <v>1</v>
      </c>
      <c r="H170" s="18" t="s">
        <v>0</v>
      </c>
      <c r="I170" s="26"/>
      <c r="J170" s="21"/>
      <c r="K170" s="18">
        <v>216</v>
      </c>
      <c r="L170" s="18"/>
      <c r="M170" s="18"/>
      <c r="N170" s="22"/>
      <c r="O170" s="18"/>
      <c r="P170" s="18"/>
      <c r="Q170" s="22"/>
      <c r="R170" s="22"/>
      <c r="S170" s="22"/>
      <c r="T170" s="67">
        <f>$T$167</f>
        <v>41976</v>
      </c>
      <c r="U170" s="43" t="s">
        <v>400</v>
      </c>
    </row>
    <row r="171" spans="1:21">
      <c r="A171" s="18" t="s">
        <v>398</v>
      </c>
      <c r="B171" s="18"/>
      <c r="C171" s="18"/>
      <c r="D171" s="18" t="s">
        <v>388</v>
      </c>
      <c r="E171" s="19"/>
      <c r="F171" s="18" t="s">
        <v>389</v>
      </c>
      <c r="G171" s="18" t="s">
        <v>1</v>
      </c>
      <c r="H171" s="18" t="s">
        <v>0</v>
      </c>
      <c r="I171" s="26"/>
      <c r="J171" s="21"/>
      <c r="K171" s="18">
        <v>190</v>
      </c>
      <c r="L171" s="18"/>
      <c r="M171" s="18"/>
      <c r="N171" s="22"/>
      <c r="O171" s="18"/>
      <c r="P171" s="18"/>
      <c r="Q171" s="22"/>
      <c r="R171" s="22" t="s">
        <v>361</v>
      </c>
      <c r="S171" s="22"/>
      <c r="T171" s="67">
        <f>$T$167</f>
        <v>41976</v>
      </c>
      <c r="U171" s="43" t="s">
        <v>397</v>
      </c>
    </row>
    <row r="172" spans="1:21" ht="28">
      <c r="A172" s="92" t="s">
        <v>398</v>
      </c>
      <c r="B172" s="57" t="s">
        <v>417</v>
      </c>
      <c r="C172" s="54" t="str">
        <f>IF(NOT(ISBLANK(B172)), HYPERLINK("mailto:"&amp;INDEX(ToMail, MATCH('Yüklerin listesi'!$B172, OwnerShortName,0))&amp;"?cc="&amp;INDEX(CcMail, MATCH($B172, OwnerShortName,0))&amp;"&amp;subject="&amp;$A172&amp;"&amp;body="&amp;INDEX(MailText, MATCH($B172, OwnerShortName,0)),"Ask"), "")</f>
        <v>Ask</v>
      </c>
      <c r="D172" s="91" t="s">
        <v>442</v>
      </c>
      <c r="E172" s="19"/>
      <c r="F172" s="18"/>
      <c r="G172" s="18"/>
      <c r="H172" s="18"/>
      <c r="I172" s="26"/>
      <c r="J172" s="27" t="s">
        <v>5</v>
      </c>
      <c r="K172" s="31">
        <f>SUM(K167:K171)</f>
        <v>2579</v>
      </c>
      <c r="L172" s="18"/>
      <c r="M172" s="18"/>
      <c r="N172" s="22"/>
      <c r="O172" s="18"/>
      <c r="P172" s="18"/>
      <c r="Q172" s="22"/>
      <c r="R172" s="22"/>
      <c r="S172" s="22" t="s">
        <v>212</v>
      </c>
      <c r="T172" s="67"/>
    </row>
    <row r="174" spans="1:21">
      <c r="A174" s="18" t="s">
        <v>384</v>
      </c>
      <c r="B174" s="18"/>
      <c r="C174" s="18"/>
      <c r="D174" s="18" t="s">
        <v>390</v>
      </c>
      <c r="E174" s="19"/>
      <c r="F174" s="18" t="s">
        <v>89</v>
      </c>
      <c r="G174" s="18" t="s">
        <v>1</v>
      </c>
      <c r="H174" s="18" t="s">
        <v>0</v>
      </c>
      <c r="I174" s="26"/>
      <c r="J174" s="21"/>
      <c r="K174" s="18">
        <v>1011.7</v>
      </c>
      <c r="L174" s="18"/>
      <c r="M174" s="18"/>
      <c r="N174" s="22"/>
      <c r="O174" s="18"/>
      <c r="P174" s="18"/>
      <c r="Q174" s="22"/>
      <c r="R174" s="22"/>
      <c r="S174" s="22"/>
      <c r="T174" s="67">
        <v>41971</v>
      </c>
      <c r="U174" s="43" t="s">
        <v>401</v>
      </c>
    </row>
    <row r="175" spans="1:21">
      <c r="A175" s="18" t="s">
        <v>384</v>
      </c>
      <c r="B175" s="18"/>
      <c r="C175" s="18"/>
      <c r="D175" s="18" t="s">
        <v>391</v>
      </c>
      <c r="E175" s="19"/>
      <c r="F175" s="18" t="s">
        <v>82</v>
      </c>
      <c r="G175" s="18" t="s">
        <v>1</v>
      </c>
      <c r="H175" s="18" t="s">
        <v>0</v>
      </c>
      <c r="I175" s="26"/>
      <c r="J175" s="21"/>
      <c r="K175" s="18">
        <v>198</v>
      </c>
      <c r="L175" s="18"/>
      <c r="M175" s="18"/>
      <c r="N175" s="22"/>
      <c r="O175" s="18"/>
      <c r="P175" s="18"/>
      <c r="Q175" s="22"/>
      <c r="R175" s="22"/>
      <c r="S175" s="22"/>
      <c r="T175" s="67">
        <f t="shared" ref="T175:T180" si="4">$T$174</f>
        <v>41971</v>
      </c>
      <c r="U175" s="43" t="s">
        <v>222</v>
      </c>
    </row>
    <row r="176" spans="1:21">
      <c r="A176" s="18" t="s">
        <v>384</v>
      </c>
      <c r="B176" s="18"/>
      <c r="C176" s="18"/>
      <c r="D176" s="18" t="s">
        <v>415</v>
      </c>
      <c r="E176" s="19"/>
      <c r="F176" s="18" t="s">
        <v>423</v>
      </c>
      <c r="G176" s="18" t="s">
        <v>1</v>
      </c>
      <c r="H176" s="18" t="s">
        <v>0</v>
      </c>
      <c r="I176" s="26"/>
      <c r="J176" s="21"/>
      <c r="K176" s="18">
        <v>198.5</v>
      </c>
      <c r="L176" s="18"/>
      <c r="M176" s="18"/>
      <c r="N176" s="22"/>
      <c r="O176" s="18"/>
      <c r="P176" s="18"/>
      <c r="Q176" s="22"/>
      <c r="R176" s="22"/>
      <c r="S176" s="22"/>
      <c r="T176" s="67">
        <f t="shared" si="4"/>
        <v>41971</v>
      </c>
      <c r="U176" s="43" t="s">
        <v>414</v>
      </c>
    </row>
    <row r="177" spans="1:21">
      <c r="A177" s="18" t="s">
        <v>384</v>
      </c>
      <c r="B177" s="18"/>
      <c r="C177" s="18"/>
      <c r="D177" s="18" t="s">
        <v>393</v>
      </c>
      <c r="E177" s="19"/>
      <c r="F177" s="18" t="s">
        <v>5</v>
      </c>
      <c r="G177" s="18" t="s">
        <v>1</v>
      </c>
      <c r="H177" s="18" t="s">
        <v>0</v>
      </c>
      <c r="I177" s="26"/>
      <c r="J177" s="21"/>
      <c r="K177" s="18">
        <f>274.35+27.75</f>
        <v>302.10000000000002</v>
      </c>
      <c r="L177" s="18"/>
      <c r="M177" s="18"/>
      <c r="N177" s="22"/>
      <c r="O177" s="18"/>
      <c r="P177" s="18"/>
      <c r="Q177" s="22"/>
      <c r="R177" s="22" t="s">
        <v>361</v>
      </c>
      <c r="S177" s="22"/>
      <c r="T177" s="67">
        <f t="shared" si="4"/>
        <v>41971</v>
      </c>
      <c r="U177" s="43" t="s">
        <v>216</v>
      </c>
    </row>
    <row r="178" spans="1:21">
      <c r="A178" s="18" t="s">
        <v>384</v>
      </c>
      <c r="B178" s="18"/>
      <c r="C178" s="18"/>
      <c r="D178" s="18" t="s">
        <v>394</v>
      </c>
      <c r="E178" s="19"/>
      <c r="F178" s="18" t="s">
        <v>389</v>
      </c>
      <c r="G178" s="18" t="s">
        <v>1</v>
      </c>
      <c r="H178" s="18" t="s">
        <v>0</v>
      </c>
      <c r="I178" s="26"/>
      <c r="J178" s="21"/>
      <c r="K178" s="18">
        <v>379.05</v>
      </c>
      <c r="L178" s="18"/>
      <c r="M178" s="18"/>
      <c r="N178" s="22"/>
      <c r="O178" s="18"/>
      <c r="P178" s="18"/>
      <c r="Q178" s="22"/>
      <c r="R178" s="22" t="s">
        <v>361</v>
      </c>
      <c r="S178" s="22"/>
      <c r="T178" s="67">
        <f t="shared" si="4"/>
        <v>41971</v>
      </c>
      <c r="U178" s="43" t="s">
        <v>397</v>
      </c>
    </row>
    <row r="179" spans="1:21">
      <c r="A179" s="18" t="s">
        <v>384</v>
      </c>
      <c r="B179" s="18"/>
      <c r="C179" s="18"/>
      <c r="D179" s="18" t="s">
        <v>395</v>
      </c>
      <c r="E179" s="19"/>
      <c r="F179" s="18" t="s">
        <v>337</v>
      </c>
      <c r="G179" s="18" t="s">
        <v>1</v>
      </c>
      <c r="H179" s="18" t="s">
        <v>0</v>
      </c>
      <c r="I179" s="26"/>
      <c r="J179" s="21"/>
      <c r="K179" s="18">
        <v>452.7</v>
      </c>
      <c r="L179" s="18"/>
      <c r="M179" s="18"/>
      <c r="N179" s="22"/>
      <c r="O179" s="18"/>
      <c r="P179" s="18"/>
      <c r="Q179" s="22"/>
      <c r="R179" s="22"/>
      <c r="S179" s="22"/>
      <c r="T179" s="67">
        <f t="shared" si="4"/>
        <v>41971</v>
      </c>
      <c r="U179" s="43" t="s">
        <v>383</v>
      </c>
    </row>
    <row r="180" spans="1:21">
      <c r="A180" s="18" t="s">
        <v>384</v>
      </c>
      <c r="B180" s="18"/>
      <c r="C180" s="18"/>
      <c r="D180" s="18" t="s">
        <v>392</v>
      </c>
      <c r="E180" s="19"/>
      <c r="F180" s="18" t="s">
        <v>412</v>
      </c>
      <c r="G180" s="18" t="s">
        <v>1</v>
      </c>
      <c r="H180" s="18" t="s">
        <v>0</v>
      </c>
      <c r="I180" s="26"/>
      <c r="J180" s="21" t="s">
        <v>443</v>
      </c>
      <c r="K180" s="18">
        <v>1800</v>
      </c>
      <c r="L180" s="18"/>
      <c r="M180" s="18"/>
      <c r="N180" s="22"/>
      <c r="O180" s="18"/>
      <c r="P180" s="18"/>
      <c r="Q180" s="22"/>
      <c r="R180" s="22" t="s">
        <v>361</v>
      </c>
      <c r="S180" s="22"/>
      <c r="T180" s="67">
        <f t="shared" si="4"/>
        <v>41971</v>
      </c>
      <c r="U180" s="43" t="s">
        <v>413</v>
      </c>
    </row>
    <row r="181" spans="1:21">
      <c r="A181" s="93" t="s">
        <v>384</v>
      </c>
      <c r="B181" s="57" t="s">
        <v>129</v>
      </c>
      <c r="C181" s="54" t="str">
        <f>IF(NOT(ISBLANK(B181)), HYPERLINK("mailto:"&amp;INDEX(ToMail, MATCH('Yüklerin listesi'!$B181, OwnerShortName,0))&amp;"?cc="&amp;INDEX(CcMail, MATCH($B181, OwnerShortName,0))&amp;"&amp;subject="&amp;$A181&amp;"&amp;body="&amp;INDEX(MailText, MATCH($B181, OwnerShortName,0)),"Ask"), "")</f>
        <v>Ask</v>
      </c>
      <c r="D181" s="80" t="s">
        <v>436</v>
      </c>
      <c r="E181" s="19"/>
      <c r="F181" s="18"/>
      <c r="G181" s="18"/>
      <c r="H181" s="18"/>
      <c r="I181" s="26"/>
      <c r="J181" s="27" t="s">
        <v>5</v>
      </c>
      <c r="K181" s="31">
        <f>SUM(K174:K180)</f>
        <v>4342.05</v>
      </c>
      <c r="L181" s="18"/>
      <c r="M181" s="18"/>
      <c r="N181" s="22"/>
      <c r="O181" s="18"/>
      <c r="P181" s="18"/>
      <c r="Q181" s="22"/>
      <c r="R181" s="22"/>
      <c r="S181" s="22"/>
      <c r="T181" s="67"/>
    </row>
    <row r="183" spans="1:21">
      <c r="A183" s="18" t="s">
        <v>424</v>
      </c>
      <c r="B183" s="18"/>
      <c r="C183" s="18"/>
      <c r="D183" s="18" t="s">
        <v>425</v>
      </c>
      <c r="E183" s="19"/>
      <c r="F183" s="18" t="s">
        <v>11</v>
      </c>
      <c r="G183" s="18" t="s">
        <v>1</v>
      </c>
      <c r="H183" s="18" t="s">
        <v>0</v>
      </c>
      <c r="I183" s="26"/>
      <c r="J183" s="21"/>
      <c r="K183" s="18">
        <v>1493.35</v>
      </c>
      <c r="L183" s="18"/>
      <c r="M183" s="18" t="s">
        <v>9</v>
      </c>
      <c r="N183" s="18" t="s">
        <v>9</v>
      </c>
      <c r="O183" s="18" t="s">
        <v>9</v>
      </c>
      <c r="P183" s="18"/>
      <c r="Q183" s="18" t="s">
        <v>9</v>
      </c>
      <c r="R183" s="18" t="s">
        <v>9</v>
      </c>
      <c r="S183" s="22"/>
      <c r="T183" s="67">
        <v>41971</v>
      </c>
      <c r="U183" s="43" t="s">
        <v>285</v>
      </c>
    </row>
    <row r="184" spans="1:21">
      <c r="A184" s="18" t="s">
        <v>424</v>
      </c>
      <c r="B184" s="18"/>
      <c r="C184" s="18"/>
      <c r="D184" s="18" t="s">
        <v>426</v>
      </c>
      <c r="E184" s="19"/>
      <c r="F184" s="18" t="s">
        <v>337</v>
      </c>
      <c r="G184" s="18" t="s">
        <v>1</v>
      </c>
      <c r="H184" s="18" t="s">
        <v>0</v>
      </c>
      <c r="I184" s="26"/>
      <c r="J184" s="21"/>
      <c r="K184" s="18">
        <v>47.25</v>
      </c>
      <c r="L184" s="18"/>
      <c r="M184" s="18" t="s">
        <v>9</v>
      </c>
      <c r="N184" s="18" t="s">
        <v>9</v>
      </c>
      <c r="O184" s="18" t="s">
        <v>9</v>
      </c>
      <c r="P184" s="18"/>
      <c r="Q184" s="18" t="s">
        <v>9</v>
      </c>
      <c r="R184" s="18" t="s">
        <v>9</v>
      </c>
      <c r="S184" s="22"/>
      <c r="T184" s="67">
        <f>$T$183</f>
        <v>41971</v>
      </c>
      <c r="U184" s="43" t="s">
        <v>383</v>
      </c>
    </row>
    <row r="185" spans="1:21">
      <c r="A185" s="18" t="s">
        <v>424</v>
      </c>
      <c r="B185" s="18"/>
      <c r="C185" s="18"/>
      <c r="D185" s="18" t="s">
        <v>427</v>
      </c>
      <c r="E185" s="19"/>
      <c r="F185" s="18" t="s">
        <v>428</v>
      </c>
      <c r="G185" s="18" t="s">
        <v>1</v>
      </c>
      <c r="H185" s="18" t="s">
        <v>0</v>
      </c>
      <c r="I185" s="26"/>
      <c r="J185" s="21"/>
      <c r="K185" s="18">
        <v>340.15</v>
      </c>
      <c r="L185" s="18"/>
      <c r="M185" s="18" t="s">
        <v>9</v>
      </c>
      <c r="N185" s="22" t="s">
        <v>361</v>
      </c>
      <c r="O185" s="22" t="s">
        <v>361</v>
      </c>
      <c r="P185" s="18"/>
      <c r="Q185" s="18" t="s">
        <v>9</v>
      </c>
      <c r="R185" s="18" t="s">
        <v>9</v>
      </c>
      <c r="S185" s="22"/>
      <c r="T185" s="67">
        <f>$T$183</f>
        <v>41971</v>
      </c>
      <c r="U185" s="43" t="s">
        <v>433</v>
      </c>
    </row>
    <row r="186" spans="1:21">
      <c r="A186" s="18" t="s">
        <v>424</v>
      </c>
      <c r="B186" s="18"/>
      <c r="C186" s="18"/>
      <c r="D186" s="18" t="s">
        <v>430</v>
      </c>
      <c r="E186" s="19"/>
      <c r="F186" s="18" t="s">
        <v>429</v>
      </c>
      <c r="G186" s="18" t="s">
        <v>1</v>
      </c>
      <c r="H186" s="18" t="s">
        <v>0</v>
      </c>
      <c r="I186" s="26"/>
      <c r="J186" s="21"/>
      <c r="K186" s="18">
        <f>153.24+101.71</f>
        <v>254.95</v>
      </c>
      <c r="L186" s="18"/>
      <c r="M186" s="18" t="s">
        <v>9</v>
      </c>
      <c r="N186" s="22" t="s">
        <v>361</v>
      </c>
      <c r="O186" s="22" t="s">
        <v>361</v>
      </c>
      <c r="P186" s="18"/>
      <c r="Q186" s="18" t="s">
        <v>9</v>
      </c>
      <c r="R186" s="18" t="s">
        <v>9</v>
      </c>
      <c r="S186" s="22"/>
      <c r="T186" s="67">
        <f>$T$183</f>
        <v>41971</v>
      </c>
      <c r="U186" s="43" t="s">
        <v>307</v>
      </c>
    </row>
    <row r="187" spans="1:21">
      <c r="A187" s="18" t="s">
        <v>424</v>
      </c>
      <c r="B187" s="18"/>
      <c r="C187" s="18"/>
      <c r="D187" s="18" t="s">
        <v>431</v>
      </c>
      <c r="E187" s="19"/>
      <c r="F187" s="18" t="s">
        <v>434</v>
      </c>
      <c r="G187" s="18" t="s">
        <v>432</v>
      </c>
      <c r="H187" s="18" t="s">
        <v>0</v>
      </c>
      <c r="I187" s="26"/>
      <c r="J187" s="21"/>
      <c r="K187" s="18">
        <v>891.55</v>
      </c>
      <c r="L187" s="18"/>
      <c r="M187" s="18" t="s">
        <v>9</v>
      </c>
      <c r="N187" s="18" t="s">
        <v>9</v>
      </c>
      <c r="O187" s="18" t="s">
        <v>9</v>
      </c>
      <c r="P187" s="18"/>
      <c r="Q187" s="18" t="s">
        <v>9</v>
      </c>
      <c r="R187" s="18" t="s">
        <v>9</v>
      </c>
      <c r="S187" s="22"/>
      <c r="T187" s="67">
        <f>$T$183</f>
        <v>41971</v>
      </c>
      <c r="U187" s="43" t="s">
        <v>422</v>
      </c>
    </row>
    <row r="188" spans="1:21">
      <c r="A188" s="93" t="s">
        <v>424</v>
      </c>
      <c r="B188" s="57" t="s">
        <v>417</v>
      </c>
      <c r="C188" s="54" t="str">
        <f>IF(NOT(ISBLANK(B188)), HYPERLINK("mailto:"&amp;INDEX(ToMail, MATCH('Yüklerin listesi'!$B188, OwnerShortName,0))&amp;"?cc="&amp;INDEX(CcMail, MATCH($B188, OwnerShortName,0))&amp;"&amp;subject="&amp;$A188&amp;"&amp;body="&amp;INDEX(MailText, MATCH($B188, OwnerShortName,0)),"Ask"), "")</f>
        <v>Ask</v>
      </c>
      <c r="D188" s="91" t="s">
        <v>435</v>
      </c>
      <c r="E188" s="19"/>
      <c r="F188" s="18"/>
      <c r="G188" s="18"/>
      <c r="H188" s="18"/>
      <c r="I188" s="26"/>
      <c r="J188" s="27" t="s">
        <v>5</v>
      </c>
      <c r="K188" s="31">
        <f>SUM(K183:K187)</f>
        <v>3027.25</v>
      </c>
      <c r="L188" s="18"/>
      <c r="M188" s="18"/>
      <c r="N188" s="22"/>
      <c r="O188" s="18"/>
      <c r="P188" s="18"/>
      <c r="Q188" s="22"/>
      <c r="R188" s="22"/>
      <c r="S188" s="22" t="s">
        <v>212</v>
      </c>
      <c r="T188" s="67"/>
    </row>
  </sheetData>
  <sortState ref="D19:M54">
    <sortCondition ref="I3:I59"/>
  </sortState>
  <mergeCells count="3">
    <mergeCell ref="K83:K85"/>
    <mergeCell ref="A1:T1"/>
    <mergeCell ref="A2:T2"/>
  </mergeCells>
  <phoneticPr fontId="10" type="noConversion"/>
  <conditionalFormatting sqref="A110:T110 A174:F180 I174:T180 G177:H180">
    <cfRule type="expression" dxfId="8" priority="11">
      <formula>$T110 = TODAY()</formula>
    </cfRule>
  </conditionalFormatting>
  <conditionalFormatting sqref="A111:T113">
    <cfRule type="expression" dxfId="7" priority="10">
      <formula>$T111 = TODAY()</formula>
    </cfRule>
  </conditionalFormatting>
  <conditionalFormatting sqref="A129:T131">
    <cfRule type="expression" dxfId="6" priority="9">
      <formula>$T129 = TODAY()</formula>
    </cfRule>
  </conditionalFormatting>
  <conditionalFormatting sqref="A153:T164">
    <cfRule type="expression" dxfId="5" priority="8">
      <formula>$T153 = TODAY()</formula>
    </cfRule>
  </conditionalFormatting>
  <conditionalFormatting sqref="A167:T171">
    <cfRule type="expression" dxfId="4" priority="7">
      <formula>$T167 = TODAY()</formula>
    </cfRule>
  </conditionalFormatting>
  <conditionalFormatting sqref="G174:H174">
    <cfRule type="expression" dxfId="3" priority="5">
      <formula>$T174 = TODAY()</formula>
    </cfRule>
  </conditionalFormatting>
  <conditionalFormatting sqref="G175:H175">
    <cfRule type="expression" dxfId="2" priority="4">
      <formula>$T175 = TODAY()</formula>
    </cfRule>
  </conditionalFormatting>
  <conditionalFormatting sqref="G176:H176">
    <cfRule type="expression" dxfId="1" priority="3">
      <formula>$T176 = TODAY()</formula>
    </cfRule>
  </conditionalFormatting>
  <conditionalFormatting sqref="A184:A188 A183:T183 B184:T187">
    <cfRule type="expression" dxfId="0" priority="1">
      <formula>$T183 = TODAY()</formula>
    </cfRule>
  </conditionalFormatting>
  <hyperlinks>
    <hyperlink ref="U56" r:id="rId1"/>
    <hyperlink ref="U65" r:id="rId2"/>
    <hyperlink ref="U66" r:id="rId3"/>
    <hyperlink ref="V58" r:id="rId4"/>
    <hyperlink ref="V60" r:id="rId5"/>
  </hyperlinks>
  <pageMargins left="0.70866141732283472" right="0.70866141732283472" top="0.74803149606299213" bottom="0.74803149606299213" header="0.31496062992125984" footer="0.31496062992125984"/>
  <pageSetup paperSize="8" orientation="landscape"/>
  <headerFooter>
    <oddFooter>&amp;C&amp;P/&amp;N</oddFooter>
  </headerFooter>
  <legacyDrawing r:id="rId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H10" sqref="H10"/>
    </sheetView>
  </sheetViews>
  <sheetFormatPr baseColWidth="10" defaultColWidth="11.5" defaultRowHeight="14" x14ac:dyDescent="0"/>
  <cols>
    <col min="1" max="1" width="16" customWidth="1"/>
    <col min="2" max="2" width="10.5" customWidth="1"/>
    <col min="3" max="3" width="23.5" bestFit="1" customWidth="1"/>
    <col min="4" max="5" width="10.5" customWidth="1"/>
    <col min="6" max="6" width="16.5" hidden="1" customWidth="1"/>
    <col min="11" max="13" width="11.33203125" customWidth="1"/>
    <col min="14" max="14" width="11.33203125" hidden="1" customWidth="1"/>
    <col min="15" max="15" width="11.33203125" customWidth="1"/>
  </cols>
  <sheetData>
    <row r="1" spans="1:15">
      <c r="A1" t="s">
        <v>123</v>
      </c>
      <c r="B1" t="s">
        <v>124</v>
      </c>
      <c r="C1" t="s">
        <v>125</v>
      </c>
      <c r="D1" t="s">
        <v>126</v>
      </c>
      <c r="E1" t="s">
        <v>127</v>
      </c>
      <c r="F1" t="s">
        <v>146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147</v>
      </c>
      <c r="O1" t="s">
        <v>143</v>
      </c>
    </row>
    <row r="2" spans="1:15">
      <c r="A2" t="s">
        <v>128</v>
      </c>
      <c r="B2" t="s">
        <v>129</v>
      </c>
      <c r="C2" t="s">
        <v>130</v>
      </c>
      <c r="F2" t="str">
        <f>CONCATENATE(Table1[[#This Row],[e-mail 1]],";",Table1[[#This Row],[e-mail 2]],";",Table1[[#This Row],[e-mail 3]])</f>
        <v>operation@kentshipping.com;;</v>
      </c>
      <c r="G2" t="s">
        <v>138</v>
      </c>
      <c r="H2" t="s">
        <v>139</v>
      </c>
      <c r="I2" t="s">
        <v>140</v>
      </c>
      <c r="J2" t="s">
        <v>141</v>
      </c>
      <c r="K2" t="s">
        <v>142</v>
      </c>
      <c r="N2" t="str">
        <f>CONCATENATE(Table1[[#This Row],[cc 1]],";",Table1[[#This Row],[cc 2]],";",Table1[[#This Row],[cc 3]],";",Table1[[#This Row],[cc 4]],";",Table1[[#This Row],[cc 5]],";",Table1[[#This Row],[cc 6]],";",Table1[[#This Row],[cc 7]])</f>
        <v>danila@2k.com.tr;keremerkan@mac.com;ufuk@2k.com.tr;agency@2k.com.tr;tekin@2k.com.tr;;</v>
      </c>
      <c r="O2" t="s">
        <v>185</v>
      </c>
    </row>
    <row r="3" spans="1:15">
      <c r="A3" s="53" t="s">
        <v>120</v>
      </c>
      <c r="B3" s="53" t="s">
        <v>120</v>
      </c>
      <c r="C3" s="53" t="s">
        <v>144</v>
      </c>
      <c r="D3" s="53" t="s">
        <v>145</v>
      </c>
      <c r="E3" s="53"/>
      <c r="F3" t="str">
        <f>CONCATENATE(Table1[[#This Row],[e-mail 1]],";",Table1[[#This Row],[e-mail 2]],";",Table1[[#This Row],[e-mail 3]])</f>
        <v>w.widrowski@baltmore-shipping.de;sascha.divis@quadra.com;</v>
      </c>
      <c r="G3" t="s">
        <v>138</v>
      </c>
      <c r="H3" t="s">
        <v>139</v>
      </c>
      <c r="I3" t="s">
        <v>140</v>
      </c>
      <c r="J3" t="s">
        <v>141</v>
      </c>
      <c r="K3" t="s">
        <v>142</v>
      </c>
      <c r="N3" t="str">
        <f>CONCATENATE(Table1[[#This Row],[cc 1]],";",Table1[[#This Row],[cc 2]],";",Table1[[#This Row],[cc 3]],";",Table1[[#This Row],[cc 4]],";",Table1[[#This Row],[cc 5]],";",Table1[[#This Row],[cc 6]],";",Table1[[#This Row],[cc 7]])</f>
        <v>danila@2k.com.tr;keremerkan@mac.com;ufuk@2k.com.tr;agency@2k.com.tr;tekin@2k.com.tr;;</v>
      </c>
      <c r="O3" t="s">
        <v>196</v>
      </c>
    </row>
    <row r="4" spans="1:15">
      <c r="A4" s="53" t="s">
        <v>121</v>
      </c>
      <c r="B4" s="53" t="s">
        <v>148</v>
      </c>
      <c r="C4" s="53" t="s">
        <v>149</v>
      </c>
      <c r="D4" s="53" t="s">
        <v>150</v>
      </c>
      <c r="E4" s="53" t="s">
        <v>192</v>
      </c>
      <c r="F4" s="53" t="str">
        <f>CONCATENATE(Table1[[#This Row],[e-mail 1]],";",Table1[[#This Row],[e-mail 2]],";",Table1[[#This Row],[e-mail 3]])</f>
        <v>office@general-shipping.com;office@gs-direct.org;generalshippingco@gmail.com</v>
      </c>
      <c r="G4" t="s">
        <v>138</v>
      </c>
      <c r="H4" t="s">
        <v>139</v>
      </c>
      <c r="I4" t="s">
        <v>140</v>
      </c>
      <c r="J4" t="s">
        <v>141</v>
      </c>
      <c r="K4" t="s">
        <v>142</v>
      </c>
      <c r="N4" t="str">
        <f>CONCATENATE(Table1[[#This Row],[cc 1]],";",Table1[[#This Row],[cc 2]],";",Table1[[#This Row],[cc 3]],";",Table1[[#This Row],[cc 4]],";",Table1[[#This Row],[cc 5]],";",Table1[[#This Row],[cc 6]],";",Table1[[#This Row],[cc 7]])</f>
        <v>danila@2k.com.tr;keremerkan@mac.com;ufuk@2k.com.tr;agency@2k.com.tr;tekin@2k.com.tr;;</v>
      </c>
      <c r="O4" t="s">
        <v>197</v>
      </c>
    </row>
    <row r="5" spans="1:15">
      <c r="A5" t="s">
        <v>122</v>
      </c>
      <c r="B5" t="s">
        <v>151</v>
      </c>
      <c r="C5" t="s">
        <v>152</v>
      </c>
      <c r="F5" t="str">
        <f>CONCATENATE(Table1[[#This Row],[e-mail 1]],";",Table1[[#This Row],[e-mail 2]],";",Table1[[#This Row],[e-mail 3]])</f>
        <v>operation@topshipping.org;;</v>
      </c>
      <c r="G5" t="s">
        <v>138</v>
      </c>
      <c r="H5" t="s">
        <v>139</v>
      </c>
      <c r="I5" t="s">
        <v>140</v>
      </c>
      <c r="J5" t="s">
        <v>141</v>
      </c>
      <c r="K5" t="s">
        <v>142</v>
      </c>
      <c r="N5" t="str">
        <f>CONCATENATE(Table1[[#This Row],[cc 1]],";",Table1[[#This Row],[cc 2]],";",Table1[[#This Row],[cc 3]],";",Table1[[#This Row],[cc 4]],";",Table1[[#This Row],[cc 5]],";",Table1[[#This Row],[cc 6]],";",Table1[[#This Row],[cc 7]])</f>
        <v>danila@2k.com.tr;keremerkan@mac.com;ufuk@2k.com.tr;agency@2k.com.tr;tekin@2k.com.tr;;</v>
      </c>
      <c r="O5" t="s">
        <v>185</v>
      </c>
    </row>
    <row r="6" spans="1:15">
      <c r="A6" t="s">
        <v>418</v>
      </c>
      <c r="B6" s="53" t="s">
        <v>417</v>
      </c>
      <c r="C6" s="53" t="s">
        <v>419</v>
      </c>
      <c r="D6" s="53"/>
      <c r="E6" s="53"/>
      <c r="F6" s="53" t="str">
        <f>CONCATENATE(Table1[[#This Row],[e-mail 1]],";",Table1[[#This Row],[e-mail 2]],";",Table1[[#This Row],[e-mail 3]])</f>
        <v>albros@albros.com.tr;;</v>
      </c>
      <c r="G6" t="s">
        <v>138</v>
      </c>
      <c r="H6" t="s">
        <v>139</v>
      </c>
      <c r="I6" t="s">
        <v>140</v>
      </c>
      <c r="J6" t="s">
        <v>141</v>
      </c>
      <c r="K6" t="s">
        <v>142</v>
      </c>
      <c r="N6" t="str">
        <f>CONCATENATE(Table1[[#This Row],[cc 1]],";",Table1[[#This Row],[cc 2]],";",Table1[[#This Row],[cc 3]],";",Table1[[#This Row],[cc 4]],";",Table1[[#This Row],[cc 5]],";",Table1[[#This Row],[cc 6]],";",Table1[[#This Row],[cc 7]])</f>
        <v>danila@2k.com.tr;keremerkan@mac.com;ufuk@2k.com.tr;agency@2k.com.tr;tekin@2k.com.tr;;</v>
      </c>
      <c r="O6" t="s">
        <v>185</v>
      </c>
    </row>
  </sheetData>
  <phoneticPr fontId="10" type="noConversion"/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Yüklerin listesi</vt:lpstr>
      <vt:lpstr>Contacts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2K-DK</dc:creator>
  <cp:lastModifiedBy>Denis Isakov</cp:lastModifiedBy>
  <cp:lastPrinted>2014-11-21T12:00:45Z</cp:lastPrinted>
  <dcterms:created xsi:type="dcterms:W3CDTF">2013-07-09T11:02:29Z</dcterms:created>
  <dcterms:modified xsi:type="dcterms:W3CDTF">2014-12-08T07:18:47Z</dcterms:modified>
</cp:coreProperties>
</file>